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eckblatt" state="visible" r:id="rId4"/>
    <sheet sheetId="2" name="Mengengerüst" state="visible" r:id="rId5"/>
    <sheet sheetId="3" name="Kostenpositionen" state="visible" r:id="rId6"/>
    <sheet sheetId="4" name="Dreijahresvergleich" state="visible" r:id="rId7"/>
    <sheet sheetId="5" name="Fragen an den Anbieter" state="visible" r:id="rId8"/>
  </sheets>
  <definedNames>
    <definedName name="_xlnm.Print_Area" localSheetId="0">'Deckblatt'!$A1:$B19</definedName>
    <definedName name="_xlnm.Print_Area" localSheetId="1">'Mengengerüst'!$A1:$C21</definedName>
    <definedName name="_xlnm.Print_Titles" localSheetId="1">'Mengengerüst'!$1:$1</definedName>
    <definedName name="_xlnm.Print_Area" localSheetId="2">'Kostenpositionen'!$A1:$H37</definedName>
    <definedName name="_xlnm.Print_Titles" localSheetId="2">'Kostenpositionen'!$A:$C,'Kostenpositionen'!$1:$1</definedName>
    <definedName name="_xlnm.Print_Area" localSheetId="3">'Dreijahresvergleich'!$A1:$E22</definedName>
    <definedName name="_xlnm.Print_Titles" localSheetId="3">'Dreijahresvergleich'!$1:$1</definedName>
    <definedName name="_xlnm.Print_Area" localSheetId="4">'Fragen an den Anbieter'!$A1:$G29</definedName>
    <definedName name="_xlnm.Print_Titles" localSheetId="4">'Fragen an den Anbieter'!$A:$B,'Fragen an den Anbieter'!$1:$1</definedName>
  </definedNames>
  <calcPr calcId="171027"/>
</workbook>
</file>

<file path=xl/sharedStrings.xml><?xml version="1.0" encoding="utf-8"?>
<sst xmlns="http://schemas.openxmlformats.org/spreadsheetml/2006/main" count="240" uniqueCount="173">
  <si>
    <t>CRM-Kostenvergleich</t>
  </si>
  <si>
    <t>Ein leeres, anbieterneutrales Gerüst — mit allen Positionen, die ein Angebot nicht nennt, und dem eigenen Aufwand, den keines enthält.</t>
  </si>
  <si>
    <t>Stand</t>
  </si>
  <si>
    <t>16.08.2026</t>
  </si>
  <si>
    <t>Version</t>
  </si>
  <si>
    <t>Herausgeber</t>
  </si>
  <si>
    <t>MyInvest Pro · myinvest-pro.de</t>
  </si>
  <si>
    <t>Annahmen</t>
  </si>
  <si>
    <t>Bewusst leer</t>
  </si>
  <si>
    <t>die drei Angebotsspalten — Preisangaben zu fremden Produkten veralten in der Hand des Lesers und lassen sich nicht zurückrufen</t>
  </si>
  <si>
    <t>Kostenpositionen</t>
  </si>
  <si>
    <t>26 Positionen in drei Gruppen: laufend, einmalig und beim Ausstieg</t>
  </si>
  <si>
    <t>Mengengerüst</t>
  </si>
  <si>
    <t>8 Nutzer, 60 Einheiten, 4 Projekte, 36 Monate Betrachtungszeitraum</t>
  </si>
  <si>
    <t>Eigener Aufwand</t>
  </si>
  <si>
    <t>180 Stunden einmalig und 4 Stunden je Monat zu 65 € — das sind 21.060 € über den Zeitraum, bei jedem Anbieter</t>
  </si>
  <si>
    <t>Fragenkatalog</t>
  </si>
  <si>
    <t>20 Fragen, deren Antworten über Kosten entscheiden, die in keiner Preisliste stehen</t>
  </si>
  <si>
    <t>Verwandte Mappe</t>
  </si>
  <si>
    <t>die Nutzwertanalyse CRM-Auswahl bewertet die Leistung; diese Mappe rechnet die Kosten</t>
  </si>
  <si>
    <t>Unverbindliche Arbeitshilfe. Ersetzt keine Rechts-, Steuer- oder Finanzberatung. Alle eingetragenen Zahlen sind Beispielwerte und keine Marktdaten — die Mappe rechnet mit den Werten, die Sie selbst eintragen. Stand: 16.08.2026 · Version 1.</t>
  </si>
  <si>
    <t>Größe</t>
  </si>
  <si>
    <t>Wert</t>
  </si>
  <si>
    <t>Erläuterung</t>
  </si>
  <si>
    <t>Mengengerüst — gilt für alle Angebote gleich</t>
  </si>
  <si>
    <t>Betrachtungszeitraum in Monaten</t>
  </si>
  <si>
    <t>Der Zeitraum, über den verglichen wird — nicht die Vertragslaufzeit. Zwölf Monate lassen jedes Modell mit hohen Einmalkosten schlecht aussehen, sechzig Monate jedes mit hoher Grundgebühr.</t>
  </si>
  <si>
    <t>Nutzer im Vertrieb</t>
  </si>
  <si>
    <t>Einschließlich der externen Partner, wenn diese einen Zugang bekommen sollen.</t>
  </si>
  <si>
    <t>Verwaltete Einheiten</t>
  </si>
  <si>
    <t>Maßgeblich für jedes Modell, das je Einheit abrechnet.</t>
  </si>
  <si>
    <t>Projekte</t>
  </si>
  <si>
    <t>Eigener Aufwand — Annahmen über das eigene Haus</t>
  </si>
  <si>
    <t>Interner Stundensatz</t>
  </si>
  <si>
    <t>Vollkosten je Stunde. Die einzige Zahl dieses Blocks, die aus der Buchhaltung kommt.</t>
  </si>
  <si>
    <t>Stunden für Auswahl und Ausschreibung</t>
  </si>
  <si>
    <t>Kriterien festlegen, Angebote einholen, Vorführungen ansehen, entscheiden. Dieser Aufwand fällt an, bevor ein Vertrag existiert — und taucht in keinem Angebot auf.</t>
  </si>
  <si>
    <t>Stunden für die Datenmigration im eigenen Haus</t>
  </si>
  <si>
    <t>Auch wenn der Anbieter migriert: Bereinigen, Zuordnen und Prüfen bleibt beim Auftraggeber. Wer diesen Posten mit null ansetzt, plant die Migration doppelt so kurz, wie sie dauert.</t>
  </si>
  <si>
    <t>Stunden für Einführung und Schulung</t>
  </si>
  <si>
    <t>Die Zeit des eigenen Teams, nicht das Honorar des Anbieters.</t>
  </si>
  <si>
    <t>Stunden für den laufenden Betrieb je Monat</t>
  </si>
  <si>
    <t>Rechteverwaltung, Nutzerpflege, Rückfragen, kleine Anpassungen.</t>
  </si>
  <si>
    <t>Eigener Aufwand in Geld — abgeleitet, geschützt</t>
  </si>
  <si>
    <t>Einmaliger interner Aufwand</t>
  </si>
  <si>
    <t>Laufender interner Aufwand je Monat</t>
  </si>
  <si>
    <t>Laufender interner Aufwand über den Betrachtungszeitraum</t>
  </si>
  <si>
    <t>Interner Aufwand gesamt</t>
  </si>
  <si>
    <t>Diese Zahl fällt bei jedem Anbieter an. Sie ist der Grund, warum ein Angebot, das 200 Euro im Monat günstiger ist, die Entscheidung nicht allein trägt.</t>
  </si>
  <si>
    <t>Dieser Block ist der einzige der Mappe, der vorbelegt ist — mit Annahmen über das eigene Haus. Die Angebotsspalten bleiben leer, und zwar aus einem Grund: Ein fremder Lizenzpreis veraltet in der Hand des Lesers und lässt sich nicht zurückrufen. Ein interner Stundensatz nicht.</t>
  </si>
  <si>
    <t>Nr.</t>
  </si>
  <si>
    <t>Gruppe</t>
  </si>
  <si>
    <t>Position</t>
  </si>
  <si>
    <t>Abrechnungsart laut Angebot</t>
  </si>
  <si>
    <t>Angebot 1</t>
  </si>
  <si>
    <t>Angebot 2</t>
  </si>
  <si>
    <t>Angebot 3</t>
  </si>
  <si>
    <t>Worauf zu achten ist</t>
  </si>
  <si>
    <t>laufend je Monat</t>
  </si>
  <si>
    <t>Grundgebühr</t>
  </si>
  <si>
    <t>pauschal</t>
  </si>
  <si>
    <t>Der Betrag, der ohne jede Nutzung anfällt — und die Zahl, nach der am häufigsten falsch entschieden wird.</t>
  </si>
  <si>
    <t>Lizenz je Nutzer</t>
  </si>
  <si>
    <t>je Nutzer</t>
  </si>
  <si>
    <t>Zählt der Anbieter benannte Nutzer oder gleichzeitige Zugriffe? Der Unterschied ist bei Teilzeitkräften erheblich.</t>
  </si>
  <si>
    <t>Lizenz je verwalteter Einheit</t>
  </si>
  <si>
    <t>je Einheit</t>
  </si>
  <si>
    <t>Wachsen die Kosten mit dem Bestand, steigen sie auch dann, wenn das Team gleich bleibt.</t>
  </si>
  <si>
    <t>Lizenz je Projekt</t>
  </si>
  <si>
    <t>je Projekt</t>
  </si>
  <si>
    <t>Zählen abgeschlossene Projekte weiter mit? Archivierte Projekte sind ein häufiger stiller Kostentreiber.</t>
  </si>
  <si>
    <t>Speicher- und Datenvolumen</t>
  </si>
  <si>
    <t>nach Verbrauch</t>
  </si>
  <si>
    <t>Grundrisse, Exposés und Bautenstandsfotos füllen den Speicher schneller als erwartet.</t>
  </si>
  <si>
    <t>Modul Provisionsabrechnung</t>
  </si>
  <si>
    <t/>
  </si>
  <si>
    <t>Modul Vertriebspartnerzugang</t>
  </si>
  <si>
    <t>Oft je externem Partner berechnet — bei zwanzig freien Partnern eine eigene Position.</t>
  </si>
  <si>
    <t>Modul Portalanbindung</t>
  </si>
  <si>
    <t>Je Portal oder pauschal? Und sind die Portalgebühren selbst enthalten?</t>
  </si>
  <si>
    <t>Modul Dokumenten- und Datenraum</t>
  </si>
  <si>
    <t>Modul E-Mail- und Kalendersynchronisation</t>
  </si>
  <si>
    <t>Schnittstellennutzung</t>
  </si>
  <si>
    <t>Gibt es ein Kontingent an Aufrufen, und was kostet die Überschreitung?</t>
  </si>
  <si>
    <t>Support über den Standardumfang hinaus</t>
  </si>
  <si>
    <t>Was ist Standard? Reaktionszeit und erreichbare Zeiten gehören in den Vertrag, nicht in eine Broschüre.</t>
  </si>
  <si>
    <t>Wartung und Updates, falls getrennt berechnet</t>
  </si>
  <si>
    <t>Testumgebung</t>
  </si>
  <si>
    <t>Ohne Testumgebung wird jede Änderung im Produktivsystem ausprobiert.</t>
  </si>
  <si>
    <t>einmalig</t>
  </si>
  <si>
    <t>Einrichtung und Grundkonfiguration</t>
  </si>
  <si>
    <t>nach Aufwand</t>
  </si>
  <si>
    <t>Datenmigration durch den Anbieter</t>
  </si>
  <si>
    <t>Der Posten, der in Angeboten am häufigsten fehlt und im Projekt am sichersten kommt.</t>
  </si>
  <si>
    <t>Individuelle Anpassungen</t>
  </si>
  <si>
    <t>Anpassungen erhöhen auch die laufenden Kosten: Sie müssen bei jedem Update mitgezogen werden.</t>
  </si>
  <si>
    <t>Schulung vor Ort</t>
  </si>
  <si>
    <t>Reisekosten getrennt erfragen.</t>
  </si>
  <si>
    <t>Schulung online</t>
  </si>
  <si>
    <t>Schnittstellenentwicklung</t>
  </si>
  <si>
    <t>Übernahme von Dokumenten und Anhängen</t>
  </si>
  <si>
    <t>Oft nicht Teil der Datenmigration — getrennt fragen.</t>
  </si>
  <si>
    <t>Projektbegleitung durch den Anbieter</t>
  </si>
  <si>
    <t>einmalig beim Ausstieg</t>
  </si>
  <si>
    <t>Datenexport in einem offenen Format</t>
  </si>
  <si>
    <t>Vor dem Vertragsschluss klären. Danach ist der Preis eine Verhandlung ohne Verhandlungsposition.</t>
  </si>
  <si>
    <t>Unterstützung bei der Migration zum Nachfolger</t>
  </si>
  <si>
    <t>Verlängerte Datenaufbewahrung nach Vertragsende</t>
  </si>
  <si>
    <t>Wichtig, solange handels- und steuerrechtliche Aufbewahrungsfristen laufen.</t>
  </si>
  <si>
    <t>Löschnachweis</t>
  </si>
  <si>
    <t>Die drei Angebotsspalten sind leer, und das ist Absicht. Was hier steht, ist die Liste — sie ist der eigentliche Wert der Mappe: Ein Angebot nennt Lizenz und Einrichtung, die Migration und der Ausstieg stehen selten darin und kommen trotzdem. Positionen, die ein Anbieter nicht berechnet, bekommen eine Null und nicht ein leeres Feld: Nur so ist später erkennbar, ob gefragt und verneint oder gar nicht gefragt wurde.</t>
  </si>
  <si>
    <t>Kennzahl</t>
  </si>
  <si>
    <t>Lesart</t>
  </si>
  <si>
    <t>Kosten des Anbieters über den Betrachtungszeitraum</t>
  </si>
  <si>
    <t>Laufende Kosten je Monat</t>
  </si>
  <si>
    <t>Die Summe aller monatlichen Positionen — Grundgebühr, Nutzer, Einheiten, Module. Ab hier sind unterschiedlich gebaute Preismodelle vergleichbar.</t>
  </si>
  <si>
    <t>Laufende Kosten über den Betrachtungszeitraum</t>
  </si>
  <si>
    <t>Einmalkosten</t>
  </si>
  <si>
    <t>Kosten beim Ausstieg</t>
  </si>
  <si>
    <t>Sie fallen erst am Ende an und gehören trotzdem in die Entscheidung — nach Vertragsschluss sind sie eine Verhandlung ohne Verhandlungsposition.</t>
  </si>
  <si>
    <t>Kosten des Anbieters gesamt</t>
  </si>
  <si>
    <t>Eigener Aufwand — bei jedem Anbieter gleich</t>
  </si>
  <si>
    <t>Laufender interner Aufwand über den Zeitraum</t>
  </si>
  <si>
    <t>Steht in allen drei Spalten gleich. Er verschiebt die Rangfolge nicht — aber er verschiebt die Größenordnung, gegen die eine Preisdifferenz zu halten ist.</t>
  </si>
  <si>
    <t>Gesamtkosten und Normierung</t>
  </si>
  <si>
    <t>Gesamtkosten über den Betrachtungszeitraum</t>
  </si>
  <si>
    <t>Anbieterkosten plus eigener Aufwand — die Zahl, die die Entscheidung trägt.</t>
  </si>
  <si>
    <t>Kosten je Monat, normiert</t>
  </si>
  <si>
    <t>Kosten je Nutzer und Monat</t>
  </si>
  <si>
    <t>Kosten je verwalteter Einheit und Monat</t>
  </si>
  <si>
    <t>Die Zahl, die sich mit der Provision einer einzigen Einheit vergleichen lässt.</t>
  </si>
  <si>
    <t>Anteil der Anbieterkosten</t>
  </si>
  <si>
    <t>Solange die Angebotsspalten leer sind, steht hier null Prozent — und das ist die erste Erkenntnis dieser Mappe: Der eigene Aufwand ist da, bevor der erste Lizenzpreis feststeht.</t>
  </si>
  <si>
    <t>Rang nach Gesamtkosten</t>
  </si>
  <si>
    <t>Rang 1 sind die niedrigsten Gesamtkosten. Bei drei leeren Angebotsspalten teilen sich alle drei den ersten Rang — das ist richtig und nicht hilfreich, bis die Zahlen eingetragen sind.</t>
  </si>
  <si>
    <t>Kein Feld auf diesem Blatt ist eine Eingabe: Die Anbieterkosten kommen aus „Kostenpositionen", der eigene Aufwand aus „Mengengerüst". Wer eine Zahl ändern will, ändert sie dort — und sieht sofort, was sie an allen drei Angeboten bewegt.</t>
  </si>
  <si>
    <t>Frage</t>
  </si>
  <si>
    <t>Warum sie zählt</t>
  </si>
  <si>
    <t>Antwort Angebot 1</t>
  </si>
  <si>
    <t>Antwort Angebot 2</t>
  </si>
  <si>
    <t>Antwort Angebot 3</t>
  </si>
  <si>
    <t>Bewertung</t>
  </si>
  <si>
    <t>Wie lange läuft der Vertrag, und wie lange ist die Kündigungsfrist?</t>
  </si>
  <si>
    <t>Eine automatische Verlängerung um zwölf Monate ist der Regelfall und selten die Erwartung.</t>
  </si>
  <si>
    <t>Gibt es eine Preisanpassungsklausel, und woran ist sie gebunden?</t>
  </si>
  <si>
    <t>Ohne Bindung an einen Index ist die Anpassung eine einseitige Entscheidung.</t>
  </si>
  <si>
    <t>Sind die genannten Preise netto oder brutto?</t>
  </si>
  <si>
    <t>Was genau ist ein „Nutzer" in der Abrechnung?</t>
  </si>
  <si>
    <t>Benannte Person, gleichzeitiger Zugriff oder angelegter Zugang — drei verschiedene Rechnungen.</t>
  </si>
  <si>
    <t>Zählen archivierte Projekte und Einheiten weiter mit?</t>
  </si>
  <si>
    <t>Welche Module sind im genannten Preis enthalten und welche nicht?</t>
  </si>
  <si>
    <t>Was kostet ein zusätzlicher Nutzer im laufenden Jahr?</t>
  </si>
  <si>
    <t>Unterjährige Aufstockung ist oft teurer als die Aufnahme bei Vertragsschluss.</t>
  </si>
  <si>
    <t>Ist eine Reduzierung der Nutzerzahl während der Laufzeit möglich?</t>
  </si>
  <si>
    <t>Die häufigste Einbahnstraße in Softwareverträgen.</t>
  </si>
  <si>
    <t>Welche Reaktionszeit ist im Support zugesagt, und zu welchen Zeiten?</t>
  </si>
  <si>
    <t>Zusage im Vertrag, nicht auf der Website.</t>
  </si>
  <si>
    <t>Welche Verfügbarkeit ist zugesagt, und was passiert bei Unterschreitung?</t>
  </si>
  <si>
    <t>Wo stehen die Server, und wer hat Zugriff auf die Daten?</t>
  </si>
  <si>
    <t>Liegt ein Auftragsverarbeitungsvertrag nach Art. 28 DSGVO vor?</t>
  </si>
  <si>
    <t>Ohne ihn ist der Einsatz mit personenbezogenen Daten nicht zulässig.</t>
  </si>
  <si>
    <t>Wie lange dauert die Datenmigration, und wer trägt welchen Anteil?</t>
  </si>
  <si>
    <t>Gibt es einen Testlauf der Migration vor der Umstellung?</t>
  </si>
  <si>
    <t>Ohne Testlauf wird der Umstellungstermin zur Wette.</t>
  </si>
  <si>
    <t>In welchem Format können alle eigenen Daten jederzeit exportiert werden?</t>
  </si>
  <si>
    <t>Ein Export, der nur PDF liefert, ist kein Export.</t>
  </si>
  <si>
    <t>Ist der Export ohne Mitwirkung des Anbieters möglich?</t>
  </si>
  <si>
    <t>Wie lange werden die Daten nach Vertragsende vorgehalten?</t>
  </si>
  <si>
    <t>Welche Referenzen aus dem Bauträger- oder Neubauvertrieb gibt es?</t>
  </si>
  <si>
    <t>Referenzen aus der Bestandsvermittlung sagen wenig über Einheitenverwaltung und Provisionsabrechnung.</t>
  </si>
  <si>
    <t>Wie oft erscheinen Updates, und wie werden Anpassungen dabei behandelt?</t>
  </si>
  <si>
    <t>Wer trägt den Aufwand, wenn eine Schnittstelle des Anbieters sich ändert?</t>
  </si>
  <si>
    <t>Diese zwanzig Fragen entscheiden über Kosten, die in keiner Preisliste stehen. Sie gehören schriftlich gestellt und schriftlich beantwortet — eine mündliche Zusage zur Reaktionszeit ist beim ersten Ausfall nichts wert. Die Antworten gehören anschließend als Anlage zum Vertrag, nicht in eine E-Mail-Ablage.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</si>
</sst>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
    <numFmt numFmtId="165" formatCode="#,##0.00 €"/>
    <numFmt numFmtId="166" formatCode="0.0 %"/>
  </numFmts>
  <fonts count="8" x14ac:knownFonts="1">
    <font>
      <color theme="1"/>
      <family val="2"/>
      <scheme val="minor"/>
      <sz val="11"/>
      <name val="Calibri"/>
    </font>
    <font>
      <color rgb="FF18181B"/>
      <sz val="10"/>
      <name val="Arial"/>
    </font>
    <font>
      <b/>
      <color rgb="FF18181B"/>
      <sz val="20"/>
      <name val="Arial"/>
    </font>
    <font>
      <color rgb="FF6B6B74"/>
      <sz val="11"/>
      <name val="Arial"/>
    </font>
    <font>
      <b/>
      <color rgb="FF6B6B74"/>
      <sz val="10"/>
      <name val="Arial"/>
    </font>
    <font>
      <b/>
      <color rgb="FF18181B"/>
      <sz val="10"/>
      <name val="Arial"/>
    </font>
    <font>
      <color rgb="FF6B6B74"/>
      <sz val="9"/>
      <name val="Arial"/>
    </font>
    <font>
      <b/>
      <color rgb="FFB8461E"/>
      <sz val="10"/>
      <name val="Arial"/>
    </font>
  </fonts>
  <fills count="4">
    <fill>
      <patternFill patternType="none"/>
    </fill>
    <fill>
      <patternFill patternType="gray125"/>
    </fill>
    <fill>
      <patternFill patternType="solid">
        <fgColor rgb="FFFAF7F5"/>
      </patternFill>
    </fill>
    <fill>
      <patternFill patternType="solid">
        <fgColor rgb="FFFDF6F2"/>
      </patternFill>
    </fill>
  </fills>
  <borders count="3">
    <border>
      <left/>
      <right/>
      <top/>
      <bottom/>
      <diagonal/>
    </border>
    <border>
      <left/>
      <right/>
      <top/>
      <bottom style="medium">
        <color rgb="FFB8461E"/>
      </bottom>
      <diagonal/>
    </border>
    <border>
      <left/>
      <right/>
      <top style="thin">
        <color rgb="FFE4E4E8"/>
      </top>
      <bottom/>
      <diagonal/>
    </border>
  </borders>
  <cellStyleXfs count="1">
    <xf numFmtId="0" fontId="0" fillId="0" borderId="0"/>
  </cellStyleXfs>
  <cellXfs count="30">
    <xf numFmtId="0" fontId="0" fillId="0" borderId="0" xfId="0"/>
    <xf numFmtId="0" fontId="1" fillId="0" borderId="0" xfId="0" applyFont="1"/>
    <xf numFmtId="0" fontId="1" fillId="0" borderId="0" xfId="0" applyFont="1" applyAlignment="1">
      <alignment horizontal="left" vertical="top" wrapText="1"/>
    </xf>
    <xf numFmtId="0" fontId="2" fillId="0" borderId="0" xfId="0" applyFont="1"/>
    <xf numFmtId="0" fontId="3" fillId="0" borderId="0" xfId="0" applyFont="1"/>
    <xf numFmtId="0" fontId="4" fillId="0" borderId="0" xfId="0" applyFont="1"/>
    <xf numFmtId="0" fontId="5" fillId="0" borderId="0" xfId="0" applyFont="1"/>
    <xf numFmtId="0" fontId="1" fillId="0" borderId="0" xfId="0" applyFont="1" applyAlignment="1">
      <alignment vertical="top"/>
    </xf>
    <xf numFmtId="0" fontId="6" fillId="0" borderId="0" xfId="0" applyFont="1" applyAlignment="1">
      <alignment vertical="top" wrapText="1"/>
    </xf>
    <xf numFmtId="0" fontId="5" fillId="2" borderId="1" xfId="0" applyFont="1" applyFill="1" applyBorder="1" applyAlignment="1">
      <alignment vertical="center" wrapText="1"/>
    </xf>
    <xf numFmtId="0" fontId="7" fillId="2" borderId="2" xfId="0" applyFont="1" applyFill="1" applyBorder="1"/>
    <xf numFmtId="0" fontId="1" fillId="2" borderId="2" xfId="0" applyFont="1" applyFill="1" applyBorder="1"/>
    <xf numFmtId="3" fontId="1" fillId="3" borderId="0" xfId="0" applyNumberFormat="1" applyFont="1" applyFill="1" applyAlignment="1" applyProtection="1">
      <alignment horizontal="right" vertical="top" indent="1"/>
      <protection locked="0"/>
    </xf>
    <xf numFmtId="0" fontId="6" fillId="0" borderId="0" xfId="0" applyFont="1" applyAlignment="1">
      <alignment vertical="top" wrapText="1" indent="1"/>
    </xf>
    <xf numFmtId="164" fontId="1" fillId="3" borderId="0" xfId="0" applyNumberFormat="1" applyFont="1" applyFill="1" applyAlignment="1" applyProtection="1">
      <alignment horizontal="right" vertical="top" indent="1"/>
      <protection locked="0"/>
    </xf>
    <xf numFmtId="4" fontId="1" fillId="3" borderId="0" xfId="0" applyNumberFormat="1" applyFont="1" applyFill="1" applyAlignment="1" applyProtection="1">
      <alignment horizontal="right" vertical="top" indent="1"/>
      <protection locked="0"/>
    </xf>
    <xf numFmtId="164" fontId="5" fillId="0" borderId="0" xfId="0" applyNumberFormat="1" applyFont="1" applyAlignment="1" applyProtection="1">
      <alignment horizontal="right" vertical="top" indent="1"/>
    </xf>
    <xf numFmtId="3" fontId="1" fillId="0" borderId="0" xfId="0" applyNumberFormat="1" applyFont="1"/>
    <xf numFmtId="165" fontId="1" fillId="0" borderId="0" xfId="0" applyNumberFormat="1" applyFont="1"/>
    <xf numFmtId="3" fontId="5" fillId="2" borderId="1" xfId="0" applyNumberFormat="1" applyFont="1" applyFill="1" applyBorder="1" applyAlignment="1">
      <alignment vertical="center" wrapText="1"/>
    </xf>
    <xf numFmtId="165" fontId="5" fillId="2" borderId="1" xfId="0" applyNumberFormat="1" applyFont="1" applyFill="1" applyBorder="1" applyAlignment="1">
      <alignment vertical="center" wrapText="1"/>
    </xf>
    <xf numFmtId="0" fontId="1" fillId="3" borderId="0" xfId="0" applyFont="1" applyFill="1" applyAlignment="1" applyProtection="1">
      <alignment vertical="top" indent="1"/>
      <protection locked="0"/>
    </xf>
    <xf numFmtId="0" fontId="5" fillId="3" borderId="0" xfId="0" applyFont="1" applyFill="1" applyAlignment="1" applyProtection="1">
      <alignment vertical="top" wrapText="1" indent="1"/>
      <protection locked="0"/>
    </xf>
    <xf numFmtId="165" fontId="1" fillId="3" borderId="0" xfId="0" applyNumberFormat="1" applyFont="1" applyFill="1" applyAlignment="1" applyProtection="1">
      <alignment horizontal="right" vertical="top" indent="1"/>
      <protection locked="0"/>
    </xf>
    <xf numFmtId="0" fontId="1" fillId="3" borderId="0" xfId="0" applyFont="1" applyFill="1" applyAlignment="1" applyProtection="1">
      <alignment vertical="top" wrapText="1" indent="1"/>
      <protection locked="0"/>
    </xf>
    <xf numFmtId="3" fontId="1" fillId="0" borderId="0" xfId="0" applyNumberFormat="1" applyFont="1" applyAlignment="1">
      <alignment vertical="top"/>
    </xf>
    <xf numFmtId="165" fontId="1" fillId="0" borderId="0" xfId="0" applyNumberFormat="1" applyFont="1" applyAlignment="1" applyProtection="1">
      <alignment horizontal="right" vertical="top" indent="1"/>
    </xf>
    <xf numFmtId="165" fontId="5" fillId="0" borderId="0" xfId="0" applyNumberFormat="1" applyFont="1" applyAlignment="1" applyProtection="1">
      <alignment horizontal="right" vertical="top" indent="1"/>
    </xf>
    <xf numFmtId="166" fontId="1" fillId="0" borderId="0" xfId="0" applyNumberFormat="1" applyFont="1" applyAlignment="1" applyProtection="1">
      <alignment horizontal="right" vertical="top" indent="1"/>
    </xf>
    <xf numFmtId="3" fontId="5" fillId="0" borderId="0" xfId="0" applyNumberFormat="1" applyFont="1" applyAlignment="1" applyProtection="1">
      <alignment horizontal="right" vertical="top"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238250" cy="4953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9"/>
  <sheetViews>
    <sheetView workbookViewId="0" showGridLines="0"/>
  </sheetViews>
  <sheetFormatPr defaultRowHeight="15" outlineLevelRow="0" outlineLevelCol="0" x14ac:dyDescent="55"/>
  <cols>
    <col min="1" max="1" width="24" style="1" customWidth="1"/>
    <col min="2" max="2" width="62" style="2" customWidth="1"/>
  </cols>
  <sheetData>
    <row r="1" ht="44" customHeight="1" x14ac:dyDescent="0.25"/>
    <row r="4" spans="1:1" x14ac:dyDescent="0.25">
      <c r="A4" s="3" t="s">
        <v>0</v>
      </c>
    </row>
    <row r="5" spans="1:1" x14ac:dyDescent="0.25">
      <c r="A5" s="4" t="s">
        <v>1</v>
      </c>
    </row>
    <row r="7" spans="1:2" x14ac:dyDescent="0.25">
      <c r="A7" s="5" t="s">
        <v>2</v>
      </c>
      <c r="B7" s="2" t="s">
        <v>3</v>
      </c>
    </row>
    <row r="8" spans="1:2" x14ac:dyDescent="0.25">
      <c r="A8" s="5" t="s">
        <v>4</v>
      </c>
      <c r="B8" s="2">
        <v>1</v>
      </c>
    </row>
    <row r="9" spans="1:2" x14ac:dyDescent="0.25">
      <c r="A9" s="5" t="s">
        <v>5</v>
      </c>
      <c r="B9" s="2" t="s">
        <v>6</v>
      </c>
    </row>
    <row r="11" spans="1:1" x14ac:dyDescent="0.25">
      <c r="A11" s="6" t="s">
        <v>7</v>
      </c>
    </row>
    <row r="12" ht="23.5" customHeight="1" spans="1:2" x14ac:dyDescent="0.25">
      <c r="A12" s="7" t="s">
        <v>8</v>
      </c>
      <c r="B12" s="2" t="s">
        <v>9</v>
      </c>
    </row>
    <row r="13" ht="13" customHeight="1" spans="1:2" x14ac:dyDescent="0.25">
      <c r="A13" s="7" t="s">
        <v>10</v>
      </c>
      <c r="B13" s="2" t="s">
        <v>11</v>
      </c>
    </row>
    <row r="14" ht="13" customHeight="1" spans="1:2" x14ac:dyDescent="0.25">
      <c r="A14" s="7" t="s">
        <v>12</v>
      </c>
      <c r="B14" s="2" t="s">
        <v>13</v>
      </c>
    </row>
    <row r="15" ht="23.5" customHeight="1" spans="1:2" x14ac:dyDescent="0.25">
      <c r="A15" s="7" t="s">
        <v>14</v>
      </c>
      <c r="B15" s="2" t="s">
        <v>15</v>
      </c>
    </row>
    <row r="16" ht="23.5" customHeight="1" spans="1:2" x14ac:dyDescent="0.25">
      <c r="A16" s="7" t="s">
        <v>16</v>
      </c>
      <c r="B16" s="2" t="s">
        <v>17</v>
      </c>
    </row>
    <row r="17" ht="23.5" customHeight="1" spans="1:2" x14ac:dyDescent="0.25">
      <c r="A17" s="7" t="s">
        <v>18</v>
      </c>
      <c r="B17" s="2" t="s">
        <v>19</v>
      </c>
    </row>
    <row r="19" ht="46" customHeight="1" spans="1:2" x14ac:dyDescent="0.25">
      <c r="A19" s="8" t="s">
        <v>20</v>
      </c>
      <c r="B19" s="8"/>
    </row>
  </sheetData>
  <sheetProtection sheet="1" insertRows="0" deleteRows="0" sort="0" autoFilter="0"/>
  <mergeCells count="1">
    <mergeCell ref="A19:B19"/>
  </mergeCells>
  <pageMargins left="0.6" right="0.4" top="0.6" bottom="0.6" header="0.3" footer="0.3"/>
  <pageSetup paperSize="9" orientation="portrait" horizontalDpi="4294967295" verticalDpi="4294967295" scale="100" fitToWidth="1" fitToHeight="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1"/>
  <sheetViews>
    <sheetView workbookViewId="0">
      <pane ySplit="1" topLeftCell="A2" activePane="bottomLeft" state="frozen"/>
      <selection pane="bottomLeft"/>
    </sheetView>
  </sheetViews>
  <sheetFormatPr defaultRowHeight="15" outlineLevelRow="0" outlineLevelCol="0" x14ac:dyDescent="55"/>
  <cols>
    <col min="1" max="1" width="48" style="1" customWidth="1"/>
    <col min="2" max="2" width="16" style="1" customWidth="1"/>
    <col min="3" max="3" width="78" style="1" customWidth="1"/>
  </cols>
  <sheetData>
    <row r="1" ht="22" customHeight="1" spans="1:3" x14ac:dyDescent="0.25">
      <c r="A1" s="9" t="s">
        <v>21</v>
      </c>
      <c r="B1" s="9" t="s">
        <v>22</v>
      </c>
      <c r="C1" s="9" t="s">
        <v>23</v>
      </c>
    </row>
    <row r="3" spans="1:3" x14ac:dyDescent="0.25">
      <c r="A3" s="10" t="s">
        <v>24</v>
      </c>
      <c r="B3" s="11"/>
      <c r="C3" s="11"/>
    </row>
    <row r="4" ht="23.5" customHeight="1" spans="1:3" x14ac:dyDescent="0.25">
      <c r="A4" s="7" t="s">
        <v>25</v>
      </c>
      <c r="B4" s="12">
        <v>36</v>
      </c>
      <c r="C4" s="13" t="s">
        <v>26</v>
      </c>
    </row>
    <row r="5" ht="13" customHeight="1" spans="1:3" x14ac:dyDescent="0.25">
      <c r="A5" s="7" t="s">
        <v>27</v>
      </c>
      <c r="B5" s="12">
        <v>8</v>
      </c>
      <c r="C5" s="13" t="s">
        <v>28</v>
      </c>
    </row>
    <row r="6" ht="13" customHeight="1" spans="1:3" x14ac:dyDescent="0.25">
      <c r="A6" s="7" t="s">
        <v>29</v>
      </c>
      <c r="B6" s="12">
        <v>60</v>
      </c>
      <c r="C6" s="13" t="s">
        <v>30</v>
      </c>
    </row>
    <row r="7" spans="1:2" x14ac:dyDescent="0.25">
      <c r="A7" s="1" t="s">
        <v>31</v>
      </c>
      <c r="B7" s="12">
        <v>4</v>
      </c>
    </row>
    <row r="9" spans="1:3" x14ac:dyDescent="0.25">
      <c r="A9" s="10" t="s">
        <v>32</v>
      </c>
      <c r="B9" s="11"/>
      <c r="C9" s="11"/>
    </row>
    <row r="10" ht="13" customHeight="1" spans="1:3" x14ac:dyDescent="0.25">
      <c r="A10" s="7" t="s">
        <v>33</v>
      </c>
      <c r="B10" s="14">
        <v>65</v>
      </c>
      <c r="C10" s="13" t="s">
        <v>34</v>
      </c>
    </row>
    <row r="11" ht="23.5" customHeight="1" spans="1:3" x14ac:dyDescent="0.25">
      <c r="A11" s="7" t="s">
        <v>35</v>
      </c>
      <c r="B11" s="12">
        <v>40</v>
      </c>
      <c r="C11" s="13" t="s">
        <v>36</v>
      </c>
    </row>
    <row r="12" ht="23.5" customHeight="1" spans="1:3" x14ac:dyDescent="0.25">
      <c r="A12" s="7" t="s">
        <v>37</v>
      </c>
      <c r="B12" s="12">
        <v>60</v>
      </c>
      <c r="C12" s="13" t="s">
        <v>38</v>
      </c>
    </row>
    <row r="13" ht="13" customHeight="1" spans="1:3" x14ac:dyDescent="0.25">
      <c r="A13" s="7" t="s">
        <v>39</v>
      </c>
      <c r="B13" s="12">
        <v>80</v>
      </c>
      <c r="C13" s="13" t="s">
        <v>40</v>
      </c>
    </row>
    <row r="14" ht="13" customHeight="1" spans="1:3" x14ac:dyDescent="0.25">
      <c r="A14" s="7" t="s">
        <v>41</v>
      </c>
      <c r="B14" s="15">
        <v>4</v>
      </c>
      <c r="C14" s="13" t="s">
        <v>42</v>
      </c>
    </row>
    <row r="15" spans="1:3" x14ac:dyDescent="0.25">
      <c r="A15" s="10" t="s">
        <v>43</v>
      </c>
      <c r="B15" s="11"/>
      <c r="C15" s="11"/>
    </row>
    <row r="16" spans="1:2" x14ac:dyDescent="0.25">
      <c r="A16" s="1" t="s">
        <v>44</v>
      </c>
      <c r="B16" s="16">
        <f>ROUND(($B$11+$B$12+$B$13)*$B$10,2)</f>
        <v>11700</v>
      </c>
    </row>
    <row r="17" spans="1:2" x14ac:dyDescent="0.25">
      <c r="A17" s="1" t="s">
        <v>45</v>
      </c>
      <c r="B17" s="16">
        <f>ROUND($B$14*$B$10,2)</f>
        <v>260</v>
      </c>
    </row>
    <row r="18" spans="1:2" x14ac:dyDescent="0.25">
      <c r="A18" s="1" t="s">
        <v>46</v>
      </c>
      <c r="B18" s="16">
        <f>ROUND($B$17*$B$4,2)</f>
        <v>9360</v>
      </c>
    </row>
    <row r="19" ht="23.5" customHeight="1" spans="1:3" x14ac:dyDescent="0.25">
      <c r="A19" s="7" t="s">
        <v>47</v>
      </c>
      <c r="B19" s="16">
        <f>ROUND($B$16+$B$18,2)</f>
        <v>21060</v>
      </c>
      <c r="C19" s="13" t="s">
        <v>48</v>
      </c>
    </row>
    <row r="21" ht="23.5" customHeight="1" spans="1:3" x14ac:dyDescent="0.25">
      <c r="A21" s="13" t="s">
        <v>49</v>
      </c>
      <c r="B21" s="13"/>
      <c r="C21" s="13"/>
    </row>
  </sheetData>
  <sheetProtection sheet="1" insertRows="0" deleteRows="0" sort="0" autoFilter="0"/>
  <autoFilter ref="A1:C1"/>
  <mergeCells count="1">
    <mergeCell ref="A21:C21"/>
  </mergeCells>
  <dataValidations count="7">
    <dataValidation type="decimal" allowBlank="1" showErrorMessage="1" errorTitle="Wert außerhalb des Bereichs" error="Zulässig sind Werte zwischen 0 und 1000." sqref="B10">
      <formula1>0</formula1>
      <formula2>1000</formula2>
    </dataValidation>
    <dataValidation type="decimal" allowBlank="1" showErrorMessage="1" errorTitle="Wert außerhalb des Bereichs" error="Zulässig sind Werte zwischen 0 und 10000." sqref="B11:B13">
      <formula1>0</formula1>
      <formula2>10000</formula2>
    </dataValidation>
    <dataValidation type="decimal" allowBlank="1" showErrorMessage="1" errorTitle="Wert außerhalb des Bereichs" error="Zulässig sind Werte zwischen 0 und 400." sqref="B14">
      <formula1>0</formula1>
      <formula2>400</formula2>
    </dataValidation>
    <dataValidation type="decimal" allowBlank="1" showErrorMessage="1" errorTitle="Wert außerhalb des Bereichs" error="Zulässig sind Werte zwischen 1 und 120." sqref="B4">
      <formula1>1</formula1>
      <formula2>120</formula2>
    </dataValidation>
    <dataValidation type="decimal" allowBlank="1" showErrorMessage="1" errorTitle="Wert außerhalb des Bereichs" error="Zulässig sind Werte zwischen 1 und 5000." sqref="B5">
      <formula1>1</formula1>
      <formula2>5000</formula2>
    </dataValidation>
    <dataValidation type="decimal" allowBlank="1" showErrorMessage="1" errorTitle="Wert außerhalb des Bereichs" error="Zulässig sind Werte zwischen 1 und 1000000." sqref="B6">
      <formula1>1</formula1>
      <formula2>1000000</formula2>
    </dataValidation>
    <dataValidation type="decimal" allowBlank="1" showErrorMessage="1" errorTitle="Wert außerhalb des Bereichs" error="Zulässig sind Werte zwischen 1 und 10000." sqref="B7">
      <formula1>1</formula1>
      <formula2>10000</formula2>
    </dataValidation>
  </dataValidations>
  <pageMargins left="0.6" right="0.4" top="0.6" bottom="0.6" header="0.3" footer="0.3"/>
  <pageSetup paperSize="9" orientation="portrait"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workbookViewId="0">
      <pane ySplit="1" topLeftCell="A2" activePane="bottomLeft" state="frozen"/>
      <selection pane="bottomLeft"/>
    </sheetView>
  </sheetViews>
  <sheetFormatPr defaultRowHeight="15" outlineLevelRow="0" outlineLevelCol="0" x14ac:dyDescent="55"/>
  <cols>
    <col min="1" max="1" width="6" style="17" customWidth="1"/>
    <col min="2" max="2" width="22" style="1" customWidth="1"/>
    <col min="3" max="3" width="44" style="1" customWidth="1"/>
    <col min="4" max="4" width="20" style="1" customWidth="1"/>
    <col min="5" max="7" width="15" style="18" customWidth="1"/>
    <col min="8" max="8" width="62" style="1" customWidth="1"/>
  </cols>
  <sheetData>
    <row r="1" ht="33" customHeight="1" spans="1:8" x14ac:dyDescent="0.25">
      <c r="A1" s="19" t="s">
        <v>50</v>
      </c>
      <c r="B1" s="9" t="s">
        <v>51</v>
      </c>
      <c r="C1" s="9" t="s">
        <v>52</v>
      </c>
      <c r="D1" s="9" t="s">
        <v>53</v>
      </c>
      <c r="E1" s="20" t="s">
        <v>54</v>
      </c>
      <c r="F1" s="20" t="s">
        <v>55</v>
      </c>
      <c r="G1" s="20" t="s">
        <v>56</v>
      </c>
      <c r="H1" s="9" t="s">
        <v>57</v>
      </c>
    </row>
    <row r="2" ht="23.5" customHeight="1" spans="1:8" x14ac:dyDescent="0.25">
      <c r="A2" s="12">
        <v>1</v>
      </c>
      <c r="B2" s="21" t="s">
        <v>58</v>
      </c>
      <c r="C2" s="22" t="s">
        <v>59</v>
      </c>
      <c r="D2" s="21" t="s">
        <v>60</v>
      </c>
      <c r="E2" s="23"/>
      <c r="F2" s="23"/>
      <c r="G2" s="23"/>
      <c r="H2" s="24" t="s">
        <v>61</v>
      </c>
    </row>
    <row r="3" ht="23.5" customHeight="1" spans="1:8" x14ac:dyDescent="0.25">
      <c r="A3" s="12">
        <v>2</v>
      </c>
      <c r="B3" s="21" t="s">
        <v>58</v>
      </c>
      <c r="C3" s="22" t="s">
        <v>62</v>
      </c>
      <c r="D3" s="21" t="s">
        <v>63</v>
      </c>
      <c r="E3" s="23"/>
      <c r="F3" s="23"/>
      <c r="G3" s="23"/>
      <c r="H3" s="24" t="s">
        <v>64</v>
      </c>
    </row>
    <row r="4" ht="23.5" customHeight="1" spans="1:8" x14ac:dyDescent="0.25">
      <c r="A4" s="12">
        <v>3</v>
      </c>
      <c r="B4" s="21" t="s">
        <v>58</v>
      </c>
      <c r="C4" s="22" t="s">
        <v>65</v>
      </c>
      <c r="D4" s="21" t="s">
        <v>66</v>
      </c>
      <c r="E4" s="23"/>
      <c r="F4" s="23"/>
      <c r="G4" s="23"/>
      <c r="H4" s="24" t="s">
        <v>67</v>
      </c>
    </row>
    <row r="5" ht="23.5" customHeight="1" spans="1:8" x14ac:dyDescent="0.25">
      <c r="A5" s="12">
        <v>4</v>
      </c>
      <c r="B5" s="21" t="s">
        <v>58</v>
      </c>
      <c r="C5" s="22" t="s">
        <v>68</v>
      </c>
      <c r="D5" s="21" t="s">
        <v>69</v>
      </c>
      <c r="E5" s="23"/>
      <c r="F5" s="23"/>
      <c r="G5" s="23"/>
      <c r="H5" s="24" t="s">
        <v>70</v>
      </c>
    </row>
    <row r="6" ht="23.5" customHeight="1" spans="1:8" x14ac:dyDescent="0.25">
      <c r="A6" s="12">
        <v>5</v>
      </c>
      <c r="B6" s="21" t="s">
        <v>58</v>
      </c>
      <c r="C6" s="22" t="s">
        <v>71</v>
      </c>
      <c r="D6" s="21" t="s">
        <v>72</v>
      </c>
      <c r="E6" s="23"/>
      <c r="F6" s="23"/>
      <c r="G6" s="23"/>
      <c r="H6" s="24" t="s">
        <v>73</v>
      </c>
    </row>
    <row r="7" ht="13" customHeight="1" spans="1:8" x14ac:dyDescent="0.25">
      <c r="A7" s="12">
        <v>6</v>
      </c>
      <c r="B7" s="21" t="s">
        <v>58</v>
      </c>
      <c r="C7" s="22" t="s">
        <v>74</v>
      </c>
      <c r="D7" s="21" t="s">
        <v>60</v>
      </c>
      <c r="E7" s="23"/>
      <c r="F7" s="23"/>
      <c r="G7" s="23"/>
      <c r="H7" s="24" t="s">
        <v>75</v>
      </c>
    </row>
    <row r="8" ht="23.5" customHeight="1" spans="1:8" x14ac:dyDescent="0.25">
      <c r="A8" s="12">
        <v>7</v>
      </c>
      <c r="B8" s="21" t="s">
        <v>58</v>
      </c>
      <c r="C8" s="22" t="s">
        <v>76</v>
      </c>
      <c r="D8" s="21" t="s">
        <v>63</v>
      </c>
      <c r="E8" s="23"/>
      <c r="F8" s="23"/>
      <c r="G8" s="23"/>
      <c r="H8" s="24" t="s">
        <v>77</v>
      </c>
    </row>
    <row r="9" ht="23.5" customHeight="1" spans="1:8" x14ac:dyDescent="0.25">
      <c r="A9" s="12">
        <v>8</v>
      </c>
      <c r="B9" s="21" t="s">
        <v>58</v>
      </c>
      <c r="C9" s="22" t="s">
        <v>78</v>
      </c>
      <c r="D9" s="21" t="s">
        <v>60</v>
      </c>
      <c r="E9" s="23"/>
      <c r="F9" s="23"/>
      <c r="G9" s="23"/>
      <c r="H9" s="24" t="s">
        <v>79</v>
      </c>
    </row>
    <row r="10" ht="13" customHeight="1" spans="1:8" x14ac:dyDescent="0.25">
      <c r="A10" s="12">
        <v>9</v>
      </c>
      <c r="B10" s="21" t="s">
        <v>58</v>
      </c>
      <c r="C10" s="22" t="s">
        <v>80</v>
      </c>
      <c r="D10" s="21" t="s">
        <v>60</v>
      </c>
      <c r="E10" s="23"/>
      <c r="F10" s="23"/>
      <c r="G10" s="23"/>
      <c r="H10" s="24" t="s">
        <v>75</v>
      </c>
    </row>
    <row r="11" ht="13" customHeight="1" spans="1:8" x14ac:dyDescent="0.25">
      <c r="A11" s="12">
        <v>10</v>
      </c>
      <c r="B11" s="21" t="s">
        <v>58</v>
      </c>
      <c r="C11" s="22" t="s">
        <v>81</v>
      </c>
      <c r="D11" s="21" t="s">
        <v>63</v>
      </c>
      <c r="E11" s="23"/>
      <c r="F11" s="23"/>
      <c r="G11" s="23"/>
      <c r="H11" s="24" t="s">
        <v>75</v>
      </c>
    </row>
    <row r="12" ht="23.5" customHeight="1" spans="1:8" x14ac:dyDescent="0.25">
      <c r="A12" s="12">
        <v>11</v>
      </c>
      <c r="B12" s="21" t="s">
        <v>58</v>
      </c>
      <c r="C12" s="22" t="s">
        <v>82</v>
      </c>
      <c r="D12" s="21" t="s">
        <v>72</v>
      </c>
      <c r="E12" s="23"/>
      <c r="F12" s="23"/>
      <c r="G12" s="23"/>
      <c r="H12" s="24" t="s">
        <v>83</v>
      </c>
    </row>
    <row r="13" ht="23.5" customHeight="1" spans="1:8" x14ac:dyDescent="0.25">
      <c r="A13" s="12">
        <v>12</v>
      </c>
      <c r="B13" s="21" t="s">
        <v>58</v>
      </c>
      <c r="C13" s="22" t="s">
        <v>84</v>
      </c>
      <c r="D13" s="21" t="s">
        <v>60</v>
      </c>
      <c r="E13" s="23"/>
      <c r="F13" s="23"/>
      <c r="G13" s="23"/>
      <c r="H13" s="24" t="s">
        <v>85</v>
      </c>
    </row>
    <row r="14" ht="13" customHeight="1" spans="1:8" x14ac:dyDescent="0.25">
      <c r="A14" s="12">
        <v>13</v>
      </c>
      <c r="B14" s="21" t="s">
        <v>58</v>
      </c>
      <c r="C14" s="22" t="s">
        <v>86</v>
      </c>
      <c r="D14" s="21" t="s">
        <v>60</v>
      </c>
      <c r="E14" s="23"/>
      <c r="F14" s="23"/>
      <c r="G14" s="23"/>
      <c r="H14" s="24" t="s">
        <v>75</v>
      </c>
    </row>
    <row r="15" ht="13" customHeight="1" spans="1:8" x14ac:dyDescent="0.25">
      <c r="A15" s="12">
        <v>14</v>
      </c>
      <c r="B15" s="21" t="s">
        <v>58</v>
      </c>
      <c r="C15" s="22" t="s">
        <v>87</v>
      </c>
      <c r="D15" s="21" t="s">
        <v>60</v>
      </c>
      <c r="E15" s="23"/>
      <c r="F15" s="23"/>
      <c r="G15" s="23"/>
      <c r="H15" s="24" t="s">
        <v>88</v>
      </c>
    </row>
    <row r="16" ht="13" customHeight="1" spans="1:8" x14ac:dyDescent="0.25">
      <c r="A16" s="12">
        <v>15</v>
      </c>
      <c r="B16" s="21" t="s">
        <v>89</v>
      </c>
      <c r="C16" s="22" t="s">
        <v>90</v>
      </c>
      <c r="D16" s="21" t="s">
        <v>91</v>
      </c>
      <c r="E16" s="23"/>
      <c r="F16" s="23"/>
      <c r="G16" s="23"/>
      <c r="H16" s="24" t="s">
        <v>75</v>
      </c>
    </row>
    <row r="17" ht="23.5" customHeight="1" spans="1:8" x14ac:dyDescent="0.25">
      <c r="A17" s="12">
        <v>16</v>
      </c>
      <c r="B17" s="21" t="s">
        <v>89</v>
      </c>
      <c r="C17" s="22" t="s">
        <v>92</v>
      </c>
      <c r="D17" s="21" t="s">
        <v>91</v>
      </c>
      <c r="E17" s="23"/>
      <c r="F17" s="23"/>
      <c r="G17" s="23"/>
      <c r="H17" s="24" t="s">
        <v>93</v>
      </c>
    </row>
    <row r="18" ht="23.5" customHeight="1" spans="1:8" x14ac:dyDescent="0.25">
      <c r="A18" s="12">
        <v>17</v>
      </c>
      <c r="B18" s="21" t="s">
        <v>89</v>
      </c>
      <c r="C18" s="22" t="s">
        <v>94</v>
      </c>
      <c r="D18" s="21" t="s">
        <v>91</v>
      </c>
      <c r="E18" s="23"/>
      <c r="F18" s="23"/>
      <c r="G18" s="23"/>
      <c r="H18" s="24" t="s">
        <v>95</v>
      </c>
    </row>
    <row r="19" ht="13" customHeight="1" spans="1:8" x14ac:dyDescent="0.25">
      <c r="A19" s="12">
        <v>18</v>
      </c>
      <c r="B19" s="21" t="s">
        <v>89</v>
      </c>
      <c r="C19" s="22" t="s">
        <v>96</v>
      </c>
      <c r="D19" s="21" t="s">
        <v>91</v>
      </c>
      <c r="E19" s="23"/>
      <c r="F19" s="23"/>
      <c r="G19" s="23"/>
      <c r="H19" s="24" t="s">
        <v>97</v>
      </c>
    </row>
    <row r="20" ht="13" customHeight="1" spans="1:8" x14ac:dyDescent="0.25">
      <c r="A20" s="12">
        <v>19</v>
      </c>
      <c r="B20" s="21" t="s">
        <v>89</v>
      </c>
      <c r="C20" s="22" t="s">
        <v>98</v>
      </c>
      <c r="D20" s="21" t="s">
        <v>91</v>
      </c>
      <c r="E20" s="23"/>
      <c r="F20" s="23"/>
      <c r="G20" s="23"/>
      <c r="H20" s="24" t="s">
        <v>75</v>
      </c>
    </row>
    <row r="21" ht="13" customHeight="1" spans="1:8" x14ac:dyDescent="0.25">
      <c r="A21" s="12">
        <v>20</v>
      </c>
      <c r="B21" s="21" t="s">
        <v>89</v>
      </c>
      <c r="C21" s="22" t="s">
        <v>99</v>
      </c>
      <c r="D21" s="21" t="s">
        <v>91</v>
      </c>
      <c r="E21" s="23"/>
      <c r="F21" s="23"/>
      <c r="G21" s="23"/>
      <c r="H21" s="24" t="s">
        <v>75</v>
      </c>
    </row>
    <row r="22" ht="13" customHeight="1" spans="1:8" x14ac:dyDescent="0.25">
      <c r="A22" s="12">
        <v>21</v>
      </c>
      <c r="B22" s="21" t="s">
        <v>89</v>
      </c>
      <c r="C22" s="22" t="s">
        <v>100</v>
      </c>
      <c r="D22" s="21" t="s">
        <v>91</v>
      </c>
      <c r="E22" s="23"/>
      <c r="F22" s="23"/>
      <c r="G22" s="23"/>
      <c r="H22" s="24" t="s">
        <v>101</v>
      </c>
    </row>
    <row r="23" ht="13" customHeight="1" spans="1:8" x14ac:dyDescent="0.25">
      <c r="A23" s="12">
        <v>22</v>
      </c>
      <c r="B23" s="21" t="s">
        <v>89</v>
      </c>
      <c r="C23" s="22" t="s">
        <v>102</v>
      </c>
      <c r="D23" s="21" t="s">
        <v>91</v>
      </c>
      <c r="E23" s="23"/>
      <c r="F23" s="23"/>
      <c r="G23" s="23"/>
      <c r="H23" s="24" t="s">
        <v>75</v>
      </c>
    </row>
    <row r="24" ht="23.5" customHeight="1" spans="1:8" x14ac:dyDescent="0.25">
      <c r="A24" s="12">
        <v>23</v>
      </c>
      <c r="B24" s="21" t="s">
        <v>103</v>
      </c>
      <c r="C24" s="22" t="s">
        <v>104</v>
      </c>
      <c r="D24" s="21" t="s">
        <v>91</v>
      </c>
      <c r="E24" s="23"/>
      <c r="F24" s="23"/>
      <c r="G24" s="23"/>
      <c r="H24" s="24" t="s">
        <v>105</v>
      </c>
    </row>
    <row r="25" ht="13" customHeight="1" spans="1:8" x14ac:dyDescent="0.25">
      <c r="A25" s="12">
        <v>24</v>
      </c>
      <c r="B25" s="21" t="s">
        <v>103</v>
      </c>
      <c r="C25" s="22" t="s">
        <v>106</v>
      </c>
      <c r="D25" s="21" t="s">
        <v>91</v>
      </c>
      <c r="E25" s="23"/>
      <c r="F25" s="23"/>
      <c r="G25" s="23"/>
      <c r="H25" s="24" t="s">
        <v>75</v>
      </c>
    </row>
    <row r="26" ht="23.5" customHeight="1" spans="1:8" x14ac:dyDescent="0.25">
      <c r="A26" s="12">
        <v>25</v>
      </c>
      <c r="B26" s="21" t="s">
        <v>103</v>
      </c>
      <c r="C26" s="22" t="s">
        <v>107</v>
      </c>
      <c r="D26" s="21" t="s">
        <v>60</v>
      </c>
      <c r="E26" s="23"/>
      <c r="F26" s="23"/>
      <c r="G26" s="23"/>
      <c r="H26" s="24" t="s">
        <v>108</v>
      </c>
    </row>
    <row r="27" ht="13" customHeight="1" spans="1:8" x14ac:dyDescent="0.25">
      <c r="A27" s="12">
        <v>26</v>
      </c>
      <c r="B27" s="21" t="s">
        <v>103</v>
      </c>
      <c r="C27" s="22" t="s">
        <v>109</v>
      </c>
      <c r="D27" s="21" t="s">
        <v>60</v>
      </c>
      <c r="E27" s="23"/>
      <c r="F27" s="23"/>
      <c r="G27" s="23"/>
      <c r="H27" s="24" t="s">
        <v>75</v>
      </c>
    </row>
    <row r="28" spans="1:8" x14ac:dyDescent="0.25">
      <c r="A28" s="12"/>
      <c r="B28" s="21"/>
      <c r="C28" s="24"/>
      <c r="D28" s="21"/>
      <c r="E28" s="23"/>
      <c r="F28" s="23"/>
      <c r="G28" s="23"/>
      <c r="H28" s="24"/>
    </row>
    <row r="29" spans="1:8" x14ac:dyDescent="0.25">
      <c r="A29" s="12"/>
      <c r="B29" s="21"/>
      <c r="C29" s="24"/>
      <c r="D29" s="21"/>
      <c r="E29" s="23"/>
      <c r="F29" s="23"/>
      <c r="G29" s="23"/>
      <c r="H29" s="24"/>
    </row>
    <row r="30" spans="1:8" x14ac:dyDescent="0.25">
      <c r="A30" s="12"/>
      <c r="B30" s="21"/>
      <c r="C30" s="24"/>
      <c r="D30" s="21"/>
      <c r="E30" s="23"/>
      <c r="F30" s="23"/>
      <c r="G30" s="23"/>
      <c r="H30" s="24"/>
    </row>
    <row r="31" spans="1:8" x14ac:dyDescent="0.25">
      <c r="A31" s="12"/>
      <c r="B31" s="21"/>
      <c r="C31" s="24"/>
      <c r="D31" s="21"/>
      <c r="E31" s="23"/>
      <c r="F31" s="23"/>
      <c r="G31" s="23"/>
      <c r="H31" s="24"/>
    </row>
    <row r="32" spans="1:8" x14ac:dyDescent="0.25">
      <c r="A32" s="12"/>
      <c r="B32" s="21"/>
      <c r="C32" s="24"/>
      <c r="D32" s="21"/>
      <c r="E32" s="23"/>
      <c r="F32" s="23"/>
      <c r="G32" s="23"/>
      <c r="H32" s="24"/>
    </row>
    <row r="33" spans="1:8" x14ac:dyDescent="0.25">
      <c r="A33" s="12"/>
      <c r="B33" s="21"/>
      <c r="C33" s="24"/>
      <c r="D33" s="21"/>
      <c r="E33" s="23"/>
      <c r="F33" s="23"/>
      <c r="G33" s="23"/>
      <c r="H33" s="24"/>
    </row>
    <row r="34" spans="1:8" x14ac:dyDescent="0.25">
      <c r="A34" s="12"/>
      <c r="B34" s="21"/>
      <c r="C34" s="24"/>
      <c r="D34" s="21"/>
      <c r="E34" s="23"/>
      <c r="F34" s="23"/>
      <c r="G34" s="23"/>
      <c r="H34" s="24"/>
    </row>
    <row r="35" spans="1:8" x14ac:dyDescent="0.25">
      <c r="A35" s="12"/>
      <c r="B35" s="21"/>
      <c r="C35" s="24"/>
      <c r="D35" s="21"/>
      <c r="E35" s="23"/>
      <c r="F35" s="23"/>
      <c r="G35" s="23"/>
      <c r="H35" s="24"/>
    </row>
    <row r="37" ht="34" customHeight="1" spans="1:8" x14ac:dyDescent="0.25">
      <c r="A37" s="25"/>
      <c r="B37" s="7"/>
      <c r="C37" s="7"/>
      <c r="D37" s="13" t="s">
        <v>110</v>
      </c>
      <c r="E37" s="13"/>
      <c r="F37" s="13"/>
      <c r="G37" s="13"/>
      <c r="H37" s="13"/>
    </row>
  </sheetData>
  <sheetProtection sheet="1" insertRows="0" deleteRows="0" sort="0" autoFilter="0"/>
  <autoFilter ref="A1:H1"/>
  <mergeCells count="1">
    <mergeCell ref="D37:H37"/>
  </mergeCells>
  <dataValidations count="6">
    <dataValidation type="list" showErrorMessage="1" errorTitle="Nicht in der Liste" error="Zulässig sind: laufend je Monat, einmalig, einmalig beim Ausstieg" sqref="B10:B35">
      <formula1>"laufend je Monat,einmalig,einmalig beim Ausstieg"</formula1>
    </dataValidation>
    <dataValidation type="list" showErrorMessage="1" errorTitle="Nicht in der Liste" error="Zulässig sind: laufend je Monat, einmalig, einmalig beim Ausstieg" sqref="B2:B35">
      <formula1>"laufend je Monat,einmalig,einmalig beim Ausstieg"</formula1>
    </dataValidation>
    <dataValidation type="list" showErrorMessage="1" errorTitle="Nicht in der Liste" error="Zulässig sind: pauschal, je Nutzer, je Einheit, je Projekt, nach Verbrauch, nach Aufwand, im Grundpreis enthalten, nicht angeboten" sqref="D10:D35">
      <formula1>"pauschal,je Nutzer,je Einheit,je Projekt,nach Verbrauch,nach Aufwand,im Grundpreis enthalten,nicht angeboten"</formula1>
    </dataValidation>
    <dataValidation type="list" showErrorMessage="1" errorTitle="Nicht in der Liste" error="Zulässig sind: pauschal, je Nutzer, je Einheit, je Projekt, nach Verbrauch, nach Aufwand, im Grundpreis enthalten, nicht angeboten" sqref="D2:D35">
      <formula1>"pauschal,je Nutzer,je Einheit,je Projekt,nach Verbrauch,nach Aufwand,im Grundpreis enthalten,nicht angeboten"</formula1>
    </dataValidation>
    <dataValidation type="decimal" allowBlank="1" showErrorMessage="1" errorTitle="Wert außerhalb des Bereichs" error="Zulässig sind Werte zwischen 0 und 10000000." sqref="E10:G35">
      <formula1>0</formula1>
      <formula2>10000000</formula2>
    </dataValidation>
    <dataValidation type="decimal" allowBlank="1" showErrorMessage="1" errorTitle="Wert außerhalb des Bereichs" error="Zulässig sind Werte zwischen 0 und 10000000." sqref="E2:G35">
      <formula1>0</formula1>
      <formula2>10000000</formula2>
    </dataValidation>
  </dataValidations>
  <pageMargins left="0.6" right="0.4" top="0.6" bottom="0.6" header="0.3" footer="0.3"/>
  <pageSetup paperSize="9" orientation="landscape" horizontalDpi="4294967295" verticalDpi="4294967295" scale="62" fitToWidth="1" fitToHeight="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2"/>
  <sheetViews>
    <sheetView workbookViewId="0">
      <pane ySplit="1" topLeftCell="A2" activePane="bottomLeft" state="frozen"/>
      <selection pane="bottomLeft"/>
    </sheetView>
  </sheetViews>
  <sheetFormatPr defaultRowHeight="15" outlineLevelRow="0" outlineLevelCol="0" x14ac:dyDescent="55"/>
  <cols>
    <col min="1" max="1" width="48" style="1" customWidth="1"/>
    <col min="2" max="4" width="18" style="1" customWidth="1"/>
    <col min="5" max="5" width="70" style="1" customWidth="1"/>
  </cols>
  <sheetData>
    <row r="1" ht="22" customHeight="1" spans="1:5" x14ac:dyDescent="0.25">
      <c r="A1" s="9" t="s">
        <v>111</v>
      </c>
      <c r="B1" s="9" t="s">
        <v>54</v>
      </c>
      <c r="C1" s="9" t="s">
        <v>55</v>
      </c>
      <c r="D1" s="9" t="s">
        <v>56</v>
      </c>
      <c r="E1" s="9" t="s">
        <v>112</v>
      </c>
    </row>
    <row r="3" spans="1:5" x14ac:dyDescent="0.25">
      <c r="A3" s="10" t="s">
        <v>113</v>
      </c>
      <c r="B3" s="11"/>
      <c r="C3" s="11"/>
      <c r="D3" s="11"/>
      <c r="E3" s="11"/>
    </row>
    <row r="4" ht="23.5" customHeight="1" spans="1:5" x14ac:dyDescent="0.25">
      <c r="A4" s="7" t="s">
        <v>114</v>
      </c>
      <c r="B4" s="26">
        <f>ROUND(SUMIF(Kostenpositionen!$B$2:$B$35,"laufend je Monat",Kostenpositionen!$E$2:$E$35),2)</f>
        <v>0</v>
      </c>
      <c r="C4" s="26">
        <f>ROUND(SUMIF(Kostenpositionen!$B$2:$B$35,"laufend je Monat",Kostenpositionen!$F$2:$F$35),2)</f>
        <v>0</v>
      </c>
      <c r="D4" s="26">
        <f>ROUND(SUMIF(Kostenpositionen!$B$2:$B$35,"laufend je Monat",Kostenpositionen!$G$2:$G$35),2)</f>
        <v>0</v>
      </c>
      <c r="E4" s="13" t="s">
        <v>115</v>
      </c>
    </row>
    <row r="5" spans="1:4" x14ac:dyDescent="0.25">
      <c r="A5" s="1" t="s">
        <v>116</v>
      </c>
      <c r="B5" s="26">
        <f>ROUND(B4*Mengengerüst!$B$4,2)</f>
        <v>0</v>
      </c>
      <c r="C5" s="26">
        <f>ROUND(C4*Mengengerüst!$B$4,2)</f>
        <v>0</v>
      </c>
      <c r="D5" s="26">
        <f>ROUND(D4*Mengengerüst!$B$4,2)</f>
        <v>0</v>
      </c>
    </row>
    <row r="6" spans="1:4" x14ac:dyDescent="0.25">
      <c r="A6" s="1" t="s">
        <v>117</v>
      </c>
      <c r="B6" s="26">
        <f>ROUND(SUMIF(Kostenpositionen!$B$2:$B$35,"einmalig",Kostenpositionen!$E$2:$E$35),2)</f>
        <v>0</v>
      </c>
      <c r="C6" s="26">
        <f>ROUND(SUMIF(Kostenpositionen!$B$2:$B$35,"einmalig",Kostenpositionen!$F$2:$F$35),2)</f>
        <v>0</v>
      </c>
      <c r="D6" s="26">
        <f>ROUND(SUMIF(Kostenpositionen!$B$2:$B$35,"einmalig",Kostenpositionen!$G$2:$G$35),2)</f>
        <v>0</v>
      </c>
    </row>
    <row r="7" ht="23.5" customHeight="1" spans="1:5" x14ac:dyDescent="0.25">
      <c r="A7" s="7" t="s">
        <v>118</v>
      </c>
      <c r="B7" s="26">
        <f>ROUND(SUMIF(Kostenpositionen!$B$2:$B$35,"einmalig beim Ausstieg",Kostenpositionen!$E$2:$E$35),2)</f>
        <v>0</v>
      </c>
      <c r="C7" s="26">
        <f>ROUND(SUMIF(Kostenpositionen!$B$2:$B$35,"einmalig beim Ausstieg",Kostenpositionen!$F$2:$F$35),2)</f>
        <v>0</v>
      </c>
      <c r="D7" s="26">
        <f>ROUND(SUMIF(Kostenpositionen!$B$2:$B$35,"einmalig beim Ausstieg",Kostenpositionen!$G$2:$G$35),2)</f>
        <v>0</v>
      </c>
      <c r="E7" s="13" t="s">
        <v>119</v>
      </c>
    </row>
    <row r="8" spans="1:4" x14ac:dyDescent="0.25">
      <c r="A8" s="1" t="s">
        <v>120</v>
      </c>
      <c r="B8" s="27">
        <f>ROUND(B5+B6+B7,2)</f>
        <v>0</v>
      </c>
      <c r="C8" s="27">
        <f>ROUND(C5+C6+C7,2)</f>
        <v>0</v>
      </c>
      <c r="D8" s="27">
        <f>ROUND(D5+D6+D7,2)</f>
        <v>0</v>
      </c>
    </row>
    <row r="10" spans="1:5" x14ac:dyDescent="0.25">
      <c r="A10" s="10" t="s">
        <v>121</v>
      </c>
      <c r="B10" s="11"/>
      <c r="C10" s="11"/>
      <c r="D10" s="11"/>
      <c r="E10" s="11"/>
    </row>
    <row r="11" spans="1:4" x14ac:dyDescent="0.25">
      <c r="A11" s="1" t="s">
        <v>44</v>
      </c>
      <c r="B11" s="26">
        <f>Mengengerüst!$B$16</f>
        <v>11700</v>
      </c>
      <c r="C11" s="26">
        <f>Mengengerüst!$B$16</f>
        <v>11700</v>
      </c>
      <c r="D11" s="26">
        <f>Mengengerüst!$B$16</f>
        <v>11700</v>
      </c>
    </row>
    <row r="12" ht="23.5" customHeight="1" spans="1:5" x14ac:dyDescent="0.25">
      <c r="A12" s="7" t="s">
        <v>122</v>
      </c>
      <c r="B12" s="26">
        <f>Mengengerüst!$B$18</f>
        <v>9360</v>
      </c>
      <c r="C12" s="26">
        <f>Mengengerüst!$B$18</f>
        <v>9360</v>
      </c>
      <c r="D12" s="26">
        <f>Mengengerüst!$B$18</f>
        <v>9360</v>
      </c>
      <c r="E12" s="13" t="s">
        <v>123</v>
      </c>
    </row>
    <row r="14" spans="1:5" x14ac:dyDescent="0.25">
      <c r="A14" s="10" t="s">
        <v>124</v>
      </c>
      <c r="B14" s="11"/>
      <c r="C14" s="11"/>
      <c r="D14" s="11"/>
      <c r="E14" s="11"/>
    </row>
    <row r="15" ht="13" customHeight="1" spans="1:5" x14ac:dyDescent="0.25">
      <c r="A15" s="7" t="s">
        <v>125</v>
      </c>
      <c r="B15" s="27">
        <f>ROUND(B8+B11+B12,2)</f>
        <v>21060</v>
      </c>
      <c r="C15" s="27">
        <f>ROUND(C8+C11+C12,2)</f>
        <v>21060</v>
      </c>
      <c r="D15" s="27">
        <f>ROUND(D8+D11+D12,2)</f>
        <v>21060</v>
      </c>
      <c r="E15" s="13" t="s">
        <v>126</v>
      </c>
    </row>
    <row r="16" spans="1:4" x14ac:dyDescent="0.25">
      <c r="A16" s="1" t="s">
        <v>127</v>
      </c>
      <c r="B16" s="26">
        <f>IF(Mengengerüst!$B$4&lt;=0,"",ROUND(B15/Mengengerüst!$B$4,2))</f>
        <v>585</v>
      </c>
      <c r="C16" s="26">
        <f>IF(Mengengerüst!$B$4&lt;=0,"",ROUND(C15/Mengengerüst!$B$4,2))</f>
        <v>585</v>
      </c>
      <c r="D16" s="26">
        <f>IF(Mengengerüst!$B$4&lt;=0,"",ROUND(D15/Mengengerüst!$B$4,2))</f>
        <v>585</v>
      </c>
    </row>
    <row r="17" spans="1:4" x14ac:dyDescent="0.25">
      <c r="A17" s="1" t="s">
        <v>128</v>
      </c>
      <c r="B17" s="26">
        <f>IF(OR(Mengengerüst!$B$4&lt;=0,Mengengerüst!$B$5&lt;=0),"",ROUND(B15/Mengengerüst!$B$4/Mengengerüst!$B$5,2))</f>
        <v>73.13</v>
      </c>
      <c r="C17" s="26">
        <f>IF(OR(Mengengerüst!$B$4&lt;=0,Mengengerüst!$B$5&lt;=0),"",ROUND(C15/Mengengerüst!$B$4/Mengengerüst!$B$5,2))</f>
        <v>73.13</v>
      </c>
      <c r="D17" s="26">
        <f>IF(OR(Mengengerüst!$B$4&lt;=0,Mengengerüst!$B$5&lt;=0),"",ROUND(D15/Mengengerüst!$B$4/Mengengerüst!$B$5,2))</f>
        <v>73.13</v>
      </c>
    </row>
    <row r="18" ht="13" customHeight="1" spans="1:5" x14ac:dyDescent="0.25">
      <c r="A18" s="7" t="s">
        <v>129</v>
      </c>
      <c r="B18" s="26">
        <f>IF(OR(Mengengerüst!$B$4&lt;=0,Mengengerüst!$B$6&lt;=0),"",ROUND(B15/Mengengerüst!$B$4/Mengengerüst!$B$6,2))</f>
        <v>9.75</v>
      </c>
      <c r="C18" s="26">
        <f>IF(OR(Mengengerüst!$B$4&lt;=0,Mengengerüst!$B$6&lt;=0),"",ROUND(C15/Mengengerüst!$B$4/Mengengerüst!$B$6,2))</f>
        <v>9.75</v>
      </c>
      <c r="D18" s="26">
        <f>IF(OR(Mengengerüst!$B$4&lt;=0,Mengengerüst!$B$6&lt;=0),"",ROUND(D15/Mengengerüst!$B$4/Mengengerüst!$B$6,2))</f>
        <v>9.75</v>
      </c>
      <c r="E18" s="13" t="s">
        <v>130</v>
      </c>
    </row>
    <row r="19" ht="34" customHeight="1" spans="1:5" x14ac:dyDescent="0.25">
      <c r="A19" s="7" t="s">
        <v>131</v>
      </c>
      <c r="B19" s="28">
        <f>IF(B15&lt;=0,"",ROUND(B8/B15,4))</f>
        <v>0</v>
      </c>
      <c r="C19" s="28">
        <f>IF(C15&lt;=0,"",ROUND(C8/C15,4))</f>
        <v>0</v>
      </c>
      <c r="D19" s="28">
        <f>IF(D15&lt;=0,"",ROUND(D8/D15,4))</f>
        <v>0</v>
      </c>
      <c r="E19" s="13" t="s">
        <v>132</v>
      </c>
    </row>
    <row r="20" ht="34" customHeight="1" spans="1:5" x14ac:dyDescent="0.25">
      <c r="A20" s="7" t="s">
        <v>133</v>
      </c>
      <c r="B20" s="29">
        <f>IF(B15&lt;=0,"",COUNTIF($B$15:$D$15,"&lt;"&amp;B15)+1)</f>
        <v>1</v>
      </c>
      <c r="C20" s="29">
        <f>IF(C15&lt;=0,"",COUNTIF($B$15:$D$15,"&lt;"&amp;C15)+1)</f>
        <v>1</v>
      </c>
      <c r="D20" s="29">
        <f>IF(D15&lt;=0,"",COUNTIF($B$15:$D$15,"&lt;"&amp;D15)+1)</f>
        <v>1</v>
      </c>
      <c r="E20" s="13" t="s">
        <v>134</v>
      </c>
    </row>
    <row r="22" ht="23.5" customHeight="1" spans="1:5" x14ac:dyDescent="0.25">
      <c r="A22" s="13" t="s">
        <v>135</v>
      </c>
      <c r="B22" s="13"/>
      <c r="C22" s="13"/>
      <c r="D22" s="13"/>
      <c r="E22" s="13"/>
    </row>
  </sheetData>
  <sheetProtection sheet="1" insertRows="0" deleteRows="0" sort="0" autoFilter="0"/>
  <autoFilter ref="A1:E1"/>
  <mergeCells count="1">
    <mergeCell ref="A22:E22"/>
  </mergeCells>
  <pageMargins left="0.6" right="0.4" top="0.6" bottom="0.6" header="0.3" footer="0.3"/>
  <pageSetup paperSize="9" orientation="landscape" horizontalDpi="4294967295" verticalDpi="4294967295" scale="100" fitToWidth="1" fitToHeight="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workbookViewId="0">
      <pane ySplit="1" topLeftCell="A2" activePane="bottomLeft" state="frozen"/>
      <selection pane="bottomLeft"/>
    </sheetView>
  </sheetViews>
  <sheetFormatPr defaultRowHeight="15" outlineLevelRow="0" outlineLevelCol="0" x14ac:dyDescent="55"/>
  <cols>
    <col min="1" max="1" width="6" style="17" customWidth="1"/>
    <col min="2" max="3" width="58" style="1" customWidth="1"/>
    <col min="4" max="6" width="26" style="1" customWidth="1"/>
    <col min="7" max="7" width="24" style="1" customWidth="1"/>
  </cols>
  <sheetData>
    <row r="1" ht="22" customHeight="1" spans="1:7" x14ac:dyDescent="0.25">
      <c r="A1" s="19" t="s">
        <v>50</v>
      </c>
      <c r="B1" s="9" t="s">
        <v>136</v>
      </c>
      <c r="C1" s="9" t="s">
        <v>137</v>
      </c>
      <c r="D1" s="9" t="s">
        <v>138</v>
      </c>
      <c r="E1" s="9" t="s">
        <v>139</v>
      </c>
      <c r="F1" s="9" t="s">
        <v>140</v>
      </c>
      <c r="G1" s="9" t="s">
        <v>141</v>
      </c>
    </row>
    <row r="2" ht="23.5" customHeight="1" spans="1:7" x14ac:dyDescent="0.25">
      <c r="A2" s="12">
        <v>1</v>
      </c>
      <c r="B2" s="24" t="s">
        <v>142</v>
      </c>
      <c r="C2" s="24" t="s">
        <v>143</v>
      </c>
      <c r="D2" s="21"/>
      <c r="E2" s="21"/>
      <c r="F2" s="21"/>
      <c r="G2" s="21"/>
    </row>
    <row r="3" ht="23.5" customHeight="1" spans="1:7" x14ac:dyDescent="0.25">
      <c r="A3" s="12">
        <v>2</v>
      </c>
      <c r="B3" s="24" t="s">
        <v>144</v>
      </c>
      <c r="C3" s="24" t="s">
        <v>145</v>
      </c>
      <c r="D3" s="21"/>
      <c r="E3" s="21"/>
      <c r="F3" s="21"/>
      <c r="G3" s="21"/>
    </row>
    <row r="4" ht="13" customHeight="1" spans="1:7" x14ac:dyDescent="0.25">
      <c r="A4" s="12">
        <v>3</v>
      </c>
      <c r="B4" s="24" t="s">
        <v>146</v>
      </c>
      <c r="C4" s="24" t="s">
        <v>75</v>
      </c>
      <c r="D4" s="21"/>
      <c r="E4" s="21"/>
      <c r="F4" s="21"/>
      <c r="G4" s="21"/>
    </row>
    <row r="5" ht="23.5" customHeight="1" spans="1:7" x14ac:dyDescent="0.25">
      <c r="A5" s="12">
        <v>4</v>
      </c>
      <c r="B5" s="24" t="s">
        <v>147</v>
      </c>
      <c r="C5" s="24" t="s">
        <v>148</v>
      </c>
      <c r="D5" s="21"/>
      <c r="E5" s="21"/>
      <c r="F5" s="21"/>
      <c r="G5" s="21"/>
    </row>
    <row r="6" ht="13" customHeight="1" spans="1:7" x14ac:dyDescent="0.25">
      <c r="A6" s="12">
        <v>5</v>
      </c>
      <c r="B6" s="24" t="s">
        <v>149</v>
      </c>
      <c r="C6" s="24" t="s">
        <v>75</v>
      </c>
      <c r="D6" s="21"/>
      <c r="E6" s="21"/>
      <c r="F6" s="21"/>
      <c r="G6" s="21"/>
    </row>
    <row r="7" ht="23.5" customHeight="1" spans="1:7" x14ac:dyDescent="0.25">
      <c r="A7" s="12">
        <v>6</v>
      </c>
      <c r="B7" s="24" t="s">
        <v>150</v>
      </c>
      <c r="C7" s="24" t="s">
        <v>75</v>
      </c>
      <c r="D7" s="21"/>
      <c r="E7" s="21"/>
      <c r="F7" s="21"/>
      <c r="G7" s="21"/>
    </row>
    <row r="8" ht="23.5" customHeight="1" spans="1:7" x14ac:dyDescent="0.25">
      <c r="A8" s="12">
        <v>7</v>
      </c>
      <c r="B8" s="24" t="s">
        <v>151</v>
      </c>
      <c r="C8" s="24" t="s">
        <v>152</v>
      </c>
      <c r="D8" s="21"/>
      <c r="E8" s="21"/>
      <c r="F8" s="21"/>
      <c r="G8" s="21"/>
    </row>
    <row r="9" ht="23.5" customHeight="1" spans="1:7" x14ac:dyDescent="0.25">
      <c r="A9" s="12">
        <v>8</v>
      </c>
      <c r="B9" s="24" t="s">
        <v>153</v>
      </c>
      <c r="C9" s="24" t="s">
        <v>154</v>
      </c>
      <c r="D9" s="21"/>
      <c r="E9" s="21"/>
      <c r="F9" s="21"/>
      <c r="G9" s="21"/>
    </row>
    <row r="10" ht="23.5" customHeight="1" spans="1:7" x14ac:dyDescent="0.25">
      <c r="A10" s="12">
        <v>9</v>
      </c>
      <c r="B10" s="24" t="s">
        <v>155</v>
      </c>
      <c r="C10" s="24" t="s">
        <v>156</v>
      </c>
      <c r="D10" s="21"/>
      <c r="E10" s="21"/>
      <c r="F10" s="21"/>
      <c r="G10" s="21"/>
    </row>
    <row r="11" ht="23.5" customHeight="1" spans="1:7" x14ac:dyDescent="0.25">
      <c r="A11" s="12">
        <v>10</v>
      </c>
      <c r="B11" s="24" t="s">
        <v>157</v>
      </c>
      <c r="C11" s="24" t="s">
        <v>75</v>
      </c>
      <c r="D11" s="21"/>
      <c r="E11" s="21"/>
      <c r="F11" s="21"/>
      <c r="G11" s="21"/>
    </row>
    <row r="12" ht="13" customHeight="1" spans="1:7" x14ac:dyDescent="0.25">
      <c r="A12" s="12">
        <v>11</v>
      </c>
      <c r="B12" s="24" t="s">
        <v>158</v>
      </c>
      <c r="C12" s="24" t="s">
        <v>75</v>
      </c>
      <c r="D12" s="21"/>
      <c r="E12" s="21"/>
      <c r="F12" s="21"/>
      <c r="G12" s="21"/>
    </row>
    <row r="13" ht="23.5" customHeight="1" spans="1:7" x14ac:dyDescent="0.25">
      <c r="A13" s="12">
        <v>12</v>
      </c>
      <c r="B13" s="24" t="s">
        <v>159</v>
      </c>
      <c r="C13" s="24" t="s">
        <v>160</v>
      </c>
      <c r="D13" s="21"/>
      <c r="E13" s="21"/>
      <c r="F13" s="21"/>
      <c r="G13" s="21"/>
    </row>
    <row r="14" ht="23.5" customHeight="1" spans="1:7" x14ac:dyDescent="0.25">
      <c r="A14" s="12">
        <v>13</v>
      </c>
      <c r="B14" s="24" t="s">
        <v>161</v>
      </c>
      <c r="C14" s="24" t="s">
        <v>75</v>
      </c>
      <c r="D14" s="21"/>
      <c r="E14" s="21"/>
      <c r="F14" s="21"/>
      <c r="G14" s="21"/>
    </row>
    <row r="15" ht="13" customHeight="1" spans="1:7" x14ac:dyDescent="0.25">
      <c r="A15" s="12">
        <v>14</v>
      </c>
      <c r="B15" s="24" t="s">
        <v>162</v>
      </c>
      <c r="C15" s="24" t="s">
        <v>163</v>
      </c>
      <c r="D15" s="21"/>
      <c r="E15" s="21"/>
      <c r="F15" s="21"/>
      <c r="G15" s="21"/>
    </row>
    <row r="16" ht="23.5" customHeight="1" spans="1:7" x14ac:dyDescent="0.25">
      <c r="A16" s="12">
        <v>15</v>
      </c>
      <c r="B16" s="24" t="s">
        <v>164</v>
      </c>
      <c r="C16" s="24" t="s">
        <v>165</v>
      </c>
      <c r="D16" s="21"/>
      <c r="E16" s="21"/>
      <c r="F16" s="21"/>
      <c r="G16" s="21"/>
    </row>
    <row r="17" ht="13" customHeight="1" spans="1:7" x14ac:dyDescent="0.25">
      <c r="A17" s="12">
        <v>16</v>
      </c>
      <c r="B17" s="24" t="s">
        <v>166</v>
      </c>
      <c r="C17" s="24" t="s">
        <v>75</v>
      </c>
      <c r="D17" s="21"/>
      <c r="E17" s="21"/>
      <c r="F17" s="21"/>
      <c r="G17" s="21"/>
    </row>
    <row r="18" ht="13" customHeight="1" spans="1:7" x14ac:dyDescent="0.25">
      <c r="A18" s="12">
        <v>17</v>
      </c>
      <c r="B18" s="24" t="s">
        <v>167</v>
      </c>
      <c r="C18" s="24" t="s">
        <v>75</v>
      </c>
      <c r="D18" s="21"/>
      <c r="E18" s="21"/>
      <c r="F18" s="21"/>
      <c r="G18" s="21"/>
    </row>
    <row r="19" ht="23.5" customHeight="1" spans="1:7" x14ac:dyDescent="0.25">
      <c r="A19" s="12">
        <v>18</v>
      </c>
      <c r="B19" s="24" t="s">
        <v>168</v>
      </c>
      <c r="C19" s="24" t="s">
        <v>169</v>
      </c>
      <c r="D19" s="21"/>
      <c r="E19" s="21"/>
      <c r="F19" s="21"/>
      <c r="G19" s="21"/>
    </row>
    <row r="20" ht="23.5" customHeight="1" spans="1:7" x14ac:dyDescent="0.25">
      <c r="A20" s="12">
        <v>19</v>
      </c>
      <c r="B20" s="24" t="s">
        <v>170</v>
      </c>
      <c r="C20" s="24" t="s">
        <v>75</v>
      </c>
      <c r="D20" s="21"/>
      <c r="E20" s="21"/>
      <c r="F20" s="21"/>
      <c r="G20" s="21"/>
    </row>
    <row r="21" ht="23.5" customHeight="1" spans="1:7" x14ac:dyDescent="0.25">
      <c r="A21" s="12">
        <v>20</v>
      </c>
      <c r="B21" s="24" t="s">
        <v>171</v>
      </c>
      <c r="C21" s="24" t="s">
        <v>75</v>
      </c>
      <c r="D21" s="21"/>
      <c r="E21" s="21"/>
      <c r="F21" s="21"/>
      <c r="G21" s="21"/>
    </row>
    <row r="22" spans="1:7" x14ac:dyDescent="0.25">
      <c r="A22" s="12"/>
      <c r="B22" s="24"/>
      <c r="C22" s="24"/>
      <c r="D22" s="21"/>
      <c r="E22" s="21"/>
      <c r="F22" s="21"/>
      <c r="G22" s="21"/>
    </row>
    <row r="23" spans="1:7" x14ac:dyDescent="0.25">
      <c r="A23" s="12"/>
      <c r="B23" s="24"/>
      <c r="C23" s="24"/>
      <c r="D23" s="21"/>
      <c r="E23" s="21"/>
      <c r="F23" s="21"/>
      <c r="G23" s="21"/>
    </row>
    <row r="24" spans="1:7" x14ac:dyDescent="0.25">
      <c r="A24" s="12"/>
      <c r="B24" s="24"/>
      <c r="C24" s="24"/>
      <c r="D24" s="21"/>
      <c r="E24" s="21"/>
      <c r="F24" s="21"/>
      <c r="G24" s="21"/>
    </row>
    <row r="25" spans="1:7" x14ac:dyDescent="0.25">
      <c r="A25" s="12"/>
      <c r="B25" s="24"/>
      <c r="C25" s="24"/>
      <c r="D25" s="21"/>
      <c r="E25" s="21"/>
      <c r="F25" s="21"/>
      <c r="G25" s="21"/>
    </row>
    <row r="26" spans="1:7" x14ac:dyDescent="0.25">
      <c r="A26" s="12"/>
      <c r="B26" s="24"/>
      <c r="C26" s="24"/>
      <c r="D26" s="21"/>
      <c r="E26" s="21"/>
      <c r="F26" s="21"/>
      <c r="G26" s="21"/>
    </row>
    <row r="27" spans="1:7" x14ac:dyDescent="0.25">
      <c r="A27" s="12"/>
      <c r="B27" s="24"/>
      <c r="C27" s="24"/>
      <c r="D27" s="21"/>
      <c r="E27" s="21"/>
      <c r="F27" s="21"/>
      <c r="G27" s="21"/>
    </row>
    <row r="29" ht="23.5" customHeight="1" spans="1:7" x14ac:dyDescent="0.25">
      <c r="A29" s="25"/>
      <c r="B29" s="7"/>
      <c r="C29" s="13" t="s">
        <v>172</v>
      </c>
      <c r="D29" s="13"/>
      <c r="E29" s="13"/>
      <c r="F29" s="13"/>
      <c r="G29" s="13"/>
    </row>
  </sheetData>
  <sheetProtection sheet="1" insertRows="0" deleteRows="0" sort="0" autoFilter="0"/>
  <autoFilter ref="A1:G1"/>
  <mergeCells count="1">
    <mergeCell ref="C29:G29"/>
  </mergeCells>
  <pageMargins left="0.6" right="0.4" top="0.6" bottom="0.6" header="0.3" footer="0.3"/>
  <pageSetup paperSize="9" orientation="landscape" horizontalDpi="4294967295" verticalDpi="4294967295" scale="62"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Deckblatt</vt:lpstr>
      <vt:lpstr>Mengengerüst</vt:lpstr>
      <vt:lpstr>Kostenpositionen</vt:lpstr>
      <vt:lpstr>Dreijahresvergleich</vt:lpstr>
      <vt:lpstr>Fragen an den Anbieter</vt:lpstr>
    </vt:vector>
  </TitlesOfParts>
  <Company>MyInvest Pro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MyInvest Pro</dc:creator>
  <dc:title>CRM-Kostenvergleich</dc:title>
  <dc:subject/>
  <dc:description/>
  <cp:keywords/>
  <cp:category/>
  <cp:lastModifiedBy>MyInvest Pro</cp:lastModifiedBy>
  <dcterms:created xsi:type="dcterms:W3CDTF">2026-08-16T00:00:00Z</dcterms:created>
  <dcterms:modified xsi:type="dcterms:W3CDTF">2026-08-16T00:00:00Z</dcterms:modified>
</cp:coreProperties>
</file>