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eckblatt" state="visible" r:id="rId4"/>
    <sheet sheetId="2" name="Rahmen" state="visible" r:id="rId5"/>
    <sheet sheetId="3" name="Risikofelder" state="visible" r:id="rId6"/>
    <sheet sheetId="4" name="Sorgfaltspflichten" state="visible" r:id="rId7"/>
    <sheet sheetId="5" name="Überprüfung" state="visible" r:id="rId8"/>
  </sheets>
  <definedNames>
    <definedName name="_xlnm.Print_Area" localSheetId="0">'Deckblatt'!$A1:$B19</definedName>
    <definedName name="_xlnm.Print_Area" localSheetId="1">'Rahmen'!$A1:$C17</definedName>
    <definedName name="_xlnm.Print_Titles" localSheetId="1">'Rahmen'!$1:$1</definedName>
    <definedName name="_xlnm.Print_Area" localSheetId="2">'Risikofelder'!$A1:$O46</definedName>
    <definedName name="_xlnm.Print_Titles" localSheetId="2">'Risikofelder'!$A:$C,'Risikofelder'!$1:$1</definedName>
    <definedName name="_xlnm.Print_Area" localSheetId="3">'Sorgfaltspflichten'!$A1:$F9</definedName>
    <definedName name="_xlnm.Print_Titles" localSheetId="3">'Sorgfaltspflichten'!$1:$1</definedName>
    <definedName name="_xlnm.Print_Area" localSheetId="4">'Überprüfung'!$A1:$H15</definedName>
    <definedName name="_xlnm.Print_Titles" localSheetId="4">'Überprüfung'!$1:$1</definedName>
  </definedNames>
  <calcPr calcId="171027"/>
</workbook>
</file>

<file path=xl/sharedStrings.xml><?xml version="1.0" encoding="utf-8"?>
<sst xmlns="http://schemas.openxmlformats.org/spreadsheetml/2006/main" count="269" uniqueCount="204">
  <si>
    <t>Risikoanalyse-Dokumentation nach § 5 GwG</t>
  </si>
  <si>
    <t>Die schriftliche Risikoanalyse als Dokument: Risikofelder, Bewertung, Maßnahmen und Fortschreibung.</t>
  </si>
  <si>
    <t>Stand</t>
  </si>
  <si>
    <t>16.08.2026</t>
  </si>
  <si>
    <t>Version</t>
  </si>
  <si>
    <t>Herausgeber</t>
  </si>
  <si>
    <t>MyInvest Pro · myinvest-pro.de</t>
  </si>
  <si>
    <t>Annahmen</t>
  </si>
  <si>
    <t>Was diese Mappe ist</t>
  </si>
  <si>
    <t>die Form der schriftlichen Risikoanalyse nach § 5 GwG — die Bewertung selbst trifft der Verpflichtete</t>
  </si>
  <si>
    <t>Anzupassen</t>
  </si>
  <si>
    <t>jede mit [ANZUPASSEN: …] markierte Stelle auf Blatt „Rahmen" sowie sämtliche Bewertungen auf Blatt „Risikofelder"</t>
  </si>
  <si>
    <t>Risikofelder</t>
  </si>
  <si>
    <t>24 Beispielfaktoren in vier Kategorien, 34 Zeilen vorbereitet</t>
  </si>
  <si>
    <t>Bewertungsraster</t>
  </si>
  <si>
    <t>Wahrscheinlichkeit 1–4 mal Auswirkung 1–4, Wirksamkeit der Maßnahme 0–3; Klassengrenzen bei 4 und 8 sind eine Hausentscheidung</t>
  </si>
  <si>
    <t>Beispielauswertung</t>
  </si>
  <si>
    <t>17 Felder gering, 7 mittel, 0 hoch — höchstes Nettorisiko 6</t>
  </si>
  <si>
    <t>Fundstellen</t>
  </si>
  <si>
    <t>auf Paragrafenebene zitiert und vor der Verabschiedung gegen den geltenden Gesetzesstand zu prüfen</t>
  </si>
  <si>
    <t>Muster zum Weiterarbeiten, nicht unterschriftsreif — die mit [ANZUPASSEN: …] markierten Stellen entscheiden Sie für Ihren Fall selbst, und auch der übrige Text passt nicht automatisch auf Ihr Vorhaben. Wir prüfen Ihren Einzelfall nicht und dürfen das auch nicht: Das ist Rechtsdienstleistung nach § 2 Abs. 1 RDG und Sache einer Rechtsanwältin oder eines Rechtsanwalts. Lassen Sie das Dokument vor der Verwendung anwaltlich prüfen. Für Inhalt, Vollständigkeit und Eignung im konkreten Fall können wir nicht einstehen. Rechtsstand: 16.08.2026 · Version 1. Recht und Rechtsprechung ändern sich — liegt dieses Datum mehr als zwölf Monate zurück, gilt: erst prüfen, dann verwenden.</t>
  </si>
  <si>
    <t>Angabe</t>
  </si>
  <si>
    <t>Wert</t>
  </si>
  <si>
    <t>Warum diese Angabe zur Analyse gehört</t>
  </si>
  <si>
    <t>Verpflichteter und Anwendungsbereich</t>
  </si>
  <si>
    <t>Verpflichteter</t>
  </si>
  <si>
    <t>[ANZUPASSEN: Firma, Rechtsform und Anschrift]</t>
  </si>
  <si>
    <t>Die Analyse gehört genau einem Verpflichteten. Eine Fassung „für die Gruppe" ist bei getrennten Gesellschaften kein Nachweis für die einzelne.</t>
  </si>
  <si>
    <t>Verpflichteteneigenschaft</t>
  </si>
  <si>
    <t>[ANZUPASSEN: z. B. Immobilienmakler nach § 2 Abs. 1 Nr. 14 GwG]</t>
  </si>
  <si>
    <t>Aus der Eigenschaft folgt der Pflichtenkreis. Wer sie nicht benennt, kann später nicht begründen, warum er bestimmte Pflichten für einschlägig gehalten hat.</t>
  </si>
  <si>
    <t>Anwendungsbereich der Analyse</t>
  </si>
  <si>
    <t>[ANZUPASSEN: Geschäftsbereiche, Projekte und Standorte]</t>
  </si>
  <si>
    <t>Was hier nicht steht, ist nicht analysiert. Ein neuer Geschäftsbereich löst eine Fortschreibung aus, keine stillschweigende Miterfassung.</t>
  </si>
  <si>
    <t>Mitarbeitende im Anwendungsbereich</t>
  </si>
  <si>
    <t>Maßstab für Umfang und Form der Unterweisung.</t>
  </si>
  <si>
    <t>Verantwortung und Fortschreibung</t>
  </si>
  <si>
    <t>Geldwäschebeauftragter</t>
  </si>
  <si>
    <t>[ANZUPASSEN: Name und Funktion]</t>
  </si>
  <si>
    <t>Bestellung und Vertretung sind schriftlich zu regeln (§ 7 GwG).</t>
  </si>
  <si>
    <t>Vertretung</t>
  </si>
  <si>
    <t>Datum dieser Analyse</t>
  </si>
  <si>
    <t>Bezugstag für alle Bewertungen. Bewusst kein TODAY(): Eine Analyse, deren Datum jeden Morgen weiterspringt, ist kein Nachweis, sondern eine Anzeige.</t>
  </si>
  <si>
    <t>Verabschiedet durch</t>
  </si>
  <si>
    <t>[ANZUPASSEN: Name der Geschäftsführung]</t>
  </si>
  <si>
    <t>Die Analyse wirkt erst, wenn die Leitungsebene sie angenommen hat. Ohne diese Zeile ist sie ein Entwurf.</t>
  </si>
  <si>
    <t>Nächste Überprüfung spätestens</t>
  </si>
  <si>
    <t>Zwölf Monate sind eine Hausregel, kein gesetzlicher Turnus: § 5 GwG verlangt eine regelmäßige Überprüfung und eine Aktualisierung bei Anlass. Ein neues Produkt, ein neuer Vertriebsweg oder ein Vorfall zieht die Prüfung vor.</t>
  </si>
  <si>
    <t>Nettorisiko bis … gilt als „gering"</t>
  </si>
  <si>
    <t>Die Grenze ist eine Entscheidung des Hauses, keine gesetzliche Vorgabe. Sie gehört festgelegt, bevor die erste Zeile bewertet wird — hinterher ist sie eine Begründung.</t>
  </si>
  <si>
    <t>Nettorisiko bis … gilt als „mittel"</t>
  </si>
  <si>
    <t>Darüber „hoch" — und damit verstärkte Sorgfaltspflichten.</t>
  </si>
  <si>
    <t>Höchstmögliches Bruttorisiko</t>
  </si>
  <si>
    <t>Wahrscheinlichkeit 1–4 mal Auswirkung 1–4.</t>
  </si>
  <si>
    <t>Nr.</t>
  </si>
  <si>
    <t>Risikokategorie</t>
  </si>
  <si>
    <t>Risikofaktor</t>
  </si>
  <si>
    <t>Fundstelle</t>
  </si>
  <si>
    <t>Wahrscheinlichkeit 1–4</t>
  </si>
  <si>
    <t>Auswirkung 1–4</t>
  </si>
  <si>
    <t>Bruttorisiko</t>
  </si>
  <si>
    <t>Vorhandene Maßnahme</t>
  </si>
  <si>
    <t>Wirksamkeit 0–3</t>
  </si>
  <si>
    <t>Nettorisiko</t>
  </si>
  <si>
    <t>Risikoklasse</t>
  </si>
  <si>
    <t>Zu ergreifende Maßnahme</t>
  </si>
  <si>
    <t>Verantwortlich</t>
  </si>
  <si>
    <t>Frist</t>
  </si>
  <si>
    <t>Dokumentation</t>
  </si>
  <si>
    <t>Kundenbezogen</t>
  </si>
  <si>
    <t>Käufer tritt über eine juristische Person auf, wirtschaftlich Berechtigter nicht offensichtlich</t>
  </si>
  <si>
    <t>§ 3 GwG, § 10 GwG</t>
  </si>
  <si>
    <t>Abfrage des Transparenzregisters und Erhebung des wirtschaftlich Berechtigten vor Reservierung</t>
  </si>
  <si>
    <t>Prüfschritt in die Reservierungsstrecke aufnehmen</t>
  </si>
  <si>
    <t>Käufer ist politisch exponierte Person, Familienmitglied oder bekanntermaßen nahestehend</t>
  </si>
  <si>
    <t>§ 15 GwG, § 1 GwG</t>
  </si>
  <si>
    <t>Abgleich gegen eine PEP-Liste bei Aufnahme der Geschäftsbeziehung</t>
  </si>
  <si>
    <t>Zustimmung der Führungsebene vor Vertragsschluss verbindlich regeln</t>
  </si>
  <si>
    <t>Geschäftsführung</t>
  </si>
  <si>
    <t>Käufer verweigert oder verzögert die Vorlage von Ausweisdokumenten</t>
  </si>
  <si>
    <t>§ 10 GwG, § 12 GwG</t>
  </si>
  <si>
    <t>Keine Reservierungsbestätigung ohne vollständige Identifizierung</t>
  </si>
  <si>
    <t/>
  </si>
  <si>
    <t>Vertriebsleitung</t>
  </si>
  <si>
    <t>Vorgelegte Dokumente wirken verändert oder stammen aus einer unklaren Quelle</t>
  </si>
  <si>
    <t>§ 12 GwG</t>
  </si>
  <si>
    <t>Sichtprüfung, Kopie zur Akte, Vier-Augen-Prinzip bei Auffälligkeit</t>
  </si>
  <si>
    <t>Schulung zur Dokumentenprüfung einplanen</t>
  </si>
  <si>
    <t>Käufer handelt erkennbar für einen Dritten, ohne dies offenzulegen</t>
  </si>
  <si>
    <t>§ 11 GwG</t>
  </si>
  <si>
    <t>Ausdrückliche Abfrage im Aufnahmebogen</t>
  </si>
  <si>
    <t>Herkunft der Mittel bleibt trotz Nachfrage unklar</t>
  </si>
  <si>
    <t>§ 10 GwG, § 15 GwG</t>
  </si>
  <si>
    <t>Nachweis der Mittelherkunft bei Barmitteln und Auslandszahlungen</t>
  </si>
  <si>
    <t>Schwellenwert für den Nachweis schriftlich festlegen</t>
  </si>
  <si>
    <t>Kaufmännische Leitung</t>
  </si>
  <si>
    <t>Käufer ist ausschließlich aus der Ferne bekannt, kein persönlicher Kontakt</t>
  </si>
  <si>
    <t>Anlage 2 GwG</t>
  </si>
  <si>
    <t>Videoidentifizierung oder Identifizierung beim Notartermin</t>
  </si>
  <si>
    <t>Käufer erscheint als Strohmann ohne wirtschaftliches Eigeninteresse</t>
  </si>
  <si>
    <t>§ 11 GwG, § 43 GwG</t>
  </si>
  <si>
    <t>Plausibilitätsprüfung von Einkommen und Kaufpreis</t>
  </si>
  <si>
    <t>Auffälligkeitskatalog für den Vertrieb erstellen</t>
  </si>
  <si>
    <t>Produkt und Transaktion</t>
  </si>
  <si>
    <t>Zahlung ganz oder teilweise in bar</t>
  </si>
  <si>
    <t>§ 43 GwG, GwGMeldV-Immobilien</t>
  </si>
  <si>
    <t>Barzahlung wird nicht angenommen, Hinweis in den Unterlagen</t>
  </si>
  <si>
    <t>Kaufpreis weicht auffällig vom Marktwert ab</t>
  </si>
  <si>
    <t>Anlage 2 GwG, § 43 GwG</t>
  </si>
  <si>
    <t>Abgleich gegen die Preisliste, Nachlass nur mit Stufe und Freigabe</t>
  </si>
  <si>
    <t>Zahlung durch einen Dritten, der nicht Vertragspartei ist</t>
  </si>
  <si>
    <t>Abgleich von Zahlungseingang und Käuferkonto</t>
  </si>
  <si>
    <t>Prüfschritt in die Zahlungsüberwachung aufnehmen</t>
  </si>
  <si>
    <t>Buchhaltung</t>
  </si>
  <si>
    <t>Vorzeitige vollständige Zahlung ohne wirtschaftlichen Grund</t>
  </si>
  <si>
    <t>Rückfrage und Vermerk in der Akte</t>
  </si>
  <si>
    <t>Vermerkpflicht schriftlich regeln</t>
  </si>
  <si>
    <t>Rasche Weiterveräußerung kurz nach Erwerb</t>
  </si>
  <si>
    <t>Beobachtung im Bestand</t>
  </si>
  <si>
    <t>Auswertung je Quartal einführen</t>
  </si>
  <si>
    <t>Kauf mehrerer Einheiten durch verbundene Personen</t>
  </si>
  <si>
    <t>Dublettenprüfung über Adresse und Bankverbindung</t>
  </si>
  <si>
    <t>Prüfung in die Reservierung aufnehmen</t>
  </si>
  <si>
    <t>Rücktritt nach Anzahlung mit Rückzahlung auf ein anderes Konto</t>
  </si>
  <si>
    <t>§ 43 GwG</t>
  </si>
  <si>
    <t>Rückzahlung ausschließlich auf das Einzahlungskonto</t>
  </si>
  <si>
    <t>Zahlung aus mehreren Teilbeträgen unterhalb einer Meldeschwelle</t>
  </si>
  <si>
    <t>Zusammenschau aller Zahlungseingänge je Vorgang</t>
  </si>
  <si>
    <t>Vertriebskanal</t>
  </si>
  <si>
    <t>Vermittlung über einen freien Vertriebspartner ohne eigene Prüfung</t>
  </si>
  <si>
    <t>§ 6 GwG, § 17 GwG</t>
  </si>
  <si>
    <t>Partner-Onboarding mit Nachweisen und Unterweisung</t>
  </si>
  <si>
    <t>Nachweise jährlich neu anfordern</t>
  </si>
  <si>
    <t>Kontaktaufnahme und Abschluss vollständig digital</t>
  </si>
  <si>
    <t>Identifizierung beim Notartermin</t>
  </si>
  <si>
    <t>Mitarbeitende kennen die Meldepflicht nicht oder melden aus Sorge nicht</t>
  </si>
  <si>
    <t>§ 6 GwG, § 43 GwG</t>
  </si>
  <si>
    <t>Jährliche Unterweisung mit Teilnahmenachweis</t>
  </si>
  <si>
    <t>Meldeweg auf einer Seite dokumentieren und aushängen</t>
  </si>
  <si>
    <t>Kein bestellter Geldwäschebeauftragter oder keine Vertretung</t>
  </si>
  <si>
    <t>§ 7 GwG</t>
  </si>
  <si>
    <t>Bestellung und Vertretung schriftlich geregelt</t>
  </si>
  <si>
    <t>Unterlagen werden nicht oder zu kurz aufbewahrt</t>
  </si>
  <si>
    <t>§ 8 GwG</t>
  </si>
  <si>
    <t>Ablage im Datenraum mit Aufbewahrungsfrist je Dokument</t>
  </si>
  <si>
    <t>Löschlauf und Aufbewahrung gegeneinander prüfen</t>
  </si>
  <si>
    <t>Geografisch</t>
  </si>
  <si>
    <t>Käufer mit Wohnsitz in einem Drittstaat mit hohem Risiko</t>
  </si>
  <si>
    <t>§ 15 GwG, Anlage 2 GwG</t>
  </si>
  <si>
    <t>Verstärkte Sorgfaltspflichten, Zustimmung der Führungsebene</t>
  </si>
  <si>
    <t>Liste der Drittstaaten mit hohem Risiko halbjährlich abgleichen</t>
  </si>
  <si>
    <t>Zahlung von einem Konto außerhalb des Europäischen Wirtschaftsraums</t>
  </si>
  <si>
    <t>§ 15 GwG</t>
  </si>
  <si>
    <t>Nachweis der Mittelherkunft und Prüfung der Kontoinhaberschaft</t>
  </si>
  <si>
    <t>Käufer mit Bezug zu einem Staat unter Finanzsanktionen</t>
  </si>
  <si>
    <t>Sanktionslistenabgleich vor Vertragsschluss</t>
  </si>
  <si>
    <t>Abgleich in den Reservierungsablauf aufnehmen</t>
  </si>
  <si>
    <t>Bewertete Risikofelder</t>
  </si>
  <si>
    <t>davon Klasse „gering"</t>
  </si>
  <si>
    <t>davon Klasse „mittel"</t>
  </si>
  <si>
    <t>davon Klasse „hoch"</t>
  </si>
  <si>
    <t>Höchstes Bruttorisiko</t>
  </si>
  <si>
    <t>Höchstes Nettorisiko</t>
  </si>
  <si>
    <t>Mittleres Nettorisiko</t>
  </si>
  <si>
    <t>Offene Maßnahmen</t>
  </si>
  <si>
    <t>Die eingetragenen Bewertungen sind Beispielwerte eines fiktiven Hauses und gehören überschrieben. Zwei Regeln bleiben davon unberührt: Die Wirksamkeit einer Maßnahme senkt das Bruttorisiko höchstens um drei Viertel — ein Restrisiko bleibt immer, sonst könnte man die Überwachung einsparen. Und jedes Feld der Klasse „hoch" braucht eine benannte Maßnahme mit Verantwortlichem und Frist, sonst meldet die letzte Spalte den Eintrag als unvollständig.</t>
  </si>
  <si>
    <t>Risikoklasse oder Anlass</t>
  </si>
  <si>
    <t>Fällige Sorgfaltspflichten</t>
  </si>
  <si>
    <t>Umsetzung im Haus</t>
  </si>
  <si>
    <t>Nachweis in der Akte</t>
  </si>
  <si>
    <t>gering</t>
  </si>
  <si>
    <t>Allgemeine Sorgfaltspflichten. Vereinfachte Sorgfaltspflichten sind zulässig, wenn das geringere Risiko festgestellt und dokumentiert ist — sie entfallen nie ganz.</t>
  </si>
  <si>
    <t>§ 10 GwG, § 14 GwG</t>
  </si>
  <si>
    <t>Identifizierung vor Reservierungsbestätigung, Kopie zur Akte</t>
  </si>
  <si>
    <t>mittel</t>
  </si>
  <si>
    <t>Allgemeine Sorgfaltspflichten in vollem Umfang, laufende Überwachung der Geschäftsbeziehung, Abklärung der Mittelherkunft bei Auffälligkeit.</t>
  </si>
  <si>
    <t>§ 10 GwG</t>
  </si>
  <si>
    <t>Vier-Augen-Prinzip bei der Freigabe, Vermerk in der Akte</t>
  </si>
  <si>
    <t>hoch</t>
  </si>
  <si>
    <t>Verstärkte Sorgfaltspflichten: zusätzliche Abklärung, Zustimmung der Führungsebene, engmaschige Überwachung.</t>
  </si>
  <si>
    <t>Vorlage beim Geldwäschebeauftragten vor Vertragsschluss</t>
  </si>
  <si>
    <t>politisch exponierte Person</t>
  </si>
  <si>
    <t>Zustimmung der Führungsebene, Abklärung der Herkunft der Vermögenswerte, verstärkte laufende Überwachung.</t>
  </si>
  <si>
    <t>Dokumentierte Zustimmung vor der Beurkundung</t>
  </si>
  <si>
    <t>Drittstaat mit hohem Risiko</t>
  </si>
  <si>
    <t>Verstärkte Sorgfaltspflichten mit den zusätzlichen Anforderungen für Hochrisikostaaten.</t>
  </si>
  <si>
    <t>Prüfvermerk mit Datum und Unterschrift</t>
  </si>
  <si>
    <t>Verdacht</t>
  </si>
  <si>
    <t>Meldung an die Zentralstelle für Finanztransaktionsuntersuchungen. Die Meldung ist unabhängig von der Risikoklasse und darf dem Betroffenen nicht mitgeteilt werden.</t>
  </si>
  <si>
    <t>§ 43 GwG, § 47 GwG</t>
  </si>
  <si>
    <t>Meldeweg und Fristen liegen beim Geldwäschebeauftragten</t>
  </si>
  <si>
    <t>Die Spalten „Fällige Sorgfaltspflichten" und „Fundstelle" geben den Gesetzestext zusammengefasst wieder; die Spalten daneben füllt der Verpflichtete. Die Zuordnung eines konkreten Falls zu einer dieser Zeilen ist eine rechtliche Bewertung und keine Aufgabe dieser Mappe — sie gehört zur Rechtsberatung, auf die der Hinweis auf dem Deckblatt verweist.</t>
  </si>
  <si>
    <t>Datum</t>
  </si>
  <si>
    <t>Anlass</t>
  </si>
  <si>
    <t>Geprüfter Umfang</t>
  </si>
  <si>
    <t>Ergebnis</t>
  </si>
  <si>
    <t>Änderung an der Analyse</t>
  </si>
  <si>
    <t>Nächste Prüfung spätestens</t>
  </si>
  <si>
    <t>Eintrag vollständig</t>
  </si>
  <si>
    <t>Erstellung</t>
  </si>
  <si>
    <t>Erstmalige Analyse aller vier Risikofelder</t>
  </si>
  <si>
    <t>Analyse verabschiedet, drei Maßnahmen mit Frist beschlossen</t>
  </si>
  <si>
    <t>Erstfassung</t>
  </si>
  <si>
    <t>§ 5 GwG verlangt, die Risikoanalyse regelmäßig zu überprüfen und bei Bedarf zu aktualisieren. Dieses Blatt ist der Nachweis dafür: Es zeigt, dass geprüft wurde, aus welchem Anlass, mit welchem Ergebnis und wer es angenommen hat. Eine Analyse ohne diese Historie sieht bei der Prüfung aus, als sei sie einmal geschrieben und danach vergessen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</si>
</sst>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8" x14ac:knownFonts="1">
    <font>
      <color theme="1"/>
      <family val="2"/>
      <scheme val="minor"/>
      <sz val="11"/>
      <name val="Calibri"/>
    </font>
    <font>
      <color rgb="FF18181B"/>
      <sz val="10"/>
      <name val="Arial"/>
    </font>
    <font>
      <b/>
      <color rgb="FF18181B"/>
      <sz val="20"/>
      <name val="Arial"/>
    </font>
    <font>
      <color rgb="FF6B6B74"/>
      <sz val="11"/>
      <name val="Arial"/>
    </font>
    <font>
      <b/>
      <color rgb="FF6B6B74"/>
      <sz val="10"/>
      <name val="Arial"/>
    </font>
    <font>
      <b/>
      <color rgb="FF18181B"/>
      <sz val="10"/>
      <name val="Arial"/>
    </font>
    <font>
      <color rgb="FF6B6B74"/>
      <sz val="9"/>
      <name val="Arial"/>
    </font>
    <font>
      <b/>
      <color rgb="FFB8461E"/>
      <sz val="10"/>
      <name val="Arial"/>
    </font>
  </fonts>
  <fills count="4">
    <fill>
      <patternFill patternType="none"/>
    </fill>
    <fill>
      <patternFill patternType="gray125"/>
    </fill>
    <fill>
      <patternFill patternType="solid">
        <fgColor rgb="FFFAF7F5"/>
      </patternFill>
    </fill>
    <fill>
      <patternFill patternType="solid">
        <fgColor rgb="FFFDF6F2"/>
      </patternFill>
    </fill>
  </fills>
  <borders count="3">
    <border>
      <left/>
      <right/>
      <top/>
      <bottom/>
      <diagonal/>
    </border>
    <border>
      <left/>
      <right/>
      <top/>
      <bottom style="medium">
        <color rgb="FFB8461E"/>
      </bottom>
      <diagonal/>
    </border>
    <border>
      <left/>
      <right/>
      <top style="thin">
        <color rgb="FFE4E4E8"/>
      </top>
      <bottom/>
      <diagonal/>
    </border>
  </borders>
  <cellStyleXfs count="1">
    <xf numFmtId="0" fontId="0" fillId="0" borderId="0"/>
  </cellStyleXfs>
  <cellXfs count="37">
    <xf numFmtId="0" fontId="0" fillId="0" borderId="0" xfId="0"/>
    <xf numFmtId="0" fontId="1" fillId="0" borderId="0" xfId="0" applyFont="1"/>
    <xf numFmtId="0" fontId="1" fillId="0" borderId="0" xfId="0" applyFont="1" applyAlignment="1">
      <alignment horizontal="left" vertical="top" wrapText="1"/>
    </xf>
    <xf numFmtId="0" fontId="2" fillId="0" borderId="0" xfId="0" applyFont="1"/>
    <xf numFmtId="0" fontId="3" fillId="0" borderId="0" xfId="0" applyFont="1"/>
    <xf numFmtId="0" fontId="4" fillId="0" borderId="0" xfId="0" applyFont="1"/>
    <xf numFmtId="0" fontId="5" fillId="0" borderId="0" xfId="0" applyFont="1"/>
    <xf numFmtId="0" fontId="1" fillId="0" borderId="0" xfId="0" applyFont="1" applyAlignment="1">
      <alignment vertical="top"/>
    </xf>
    <xf numFmtId="0" fontId="6" fillId="0" borderId="0" xfId="0" applyFont="1" applyAlignment="1">
      <alignment vertical="top" wrapText="1"/>
    </xf>
    <xf numFmtId="0" fontId="5" fillId="2" borderId="1" xfId="0" applyFont="1" applyFill="1" applyBorder="1" applyAlignment="1">
      <alignment vertical="center" wrapText="1"/>
    </xf>
    <xf numFmtId="0" fontId="7" fillId="2" borderId="2" xfId="0" applyFont="1" applyFill="1" applyBorder="1"/>
    <xf numFmtId="0" fontId="1" fillId="2" borderId="2" xfId="0" applyFont="1" applyFill="1" applyBorder="1"/>
    <xf numFmtId="0" fontId="1" fillId="3" borderId="0" xfId="0" applyFont="1" applyFill="1" applyAlignment="1" applyProtection="1">
      <alignment vertical="top"/>
      <protection locked="0"/>
    </xf>
    <xf numFmtId="0" fontId="6" fillId="0" borderId="0" xfId="0" applyFont="1" applyAlignment="1">
      <alignment vertical="top" wrapText="1" indent="1"/>
    </xf>
    <xf numFmtId="3" fontId="1" fillId="3" borderId="0" xfId="0" applyNumberFormat="1" applyFont="1" applyFill="1" applyAlignment="1" applyProtection="1">
      <alignment horizontal="right" vertical="top" indent="1"/>
      <protection locked="0"/>
    </xf>
    <xf numFmtId="0" fontId="1" fillId="3" borderId="0" xfId="0" applyFont="1" applyFill="1" applyProtection="1">
      <protection locked="0"/>
    </xf>
    <xf numFmtId="164" fontId="1" fillId="3" borderId="0" xfId="0" applyNumberFormat="1" applyFont="1" applyFill="1" applyAlignment="1" applyProtection="1">
      <alignment vertical="top"/>
      <protection locked="0"/>
    </xf>
    <xf numFmtId="164" fontId="5" fillId="0" borderId="0" xfId="0" applyNumberFormat="1" applyFont="1" applyAlignment="1" applyProtection="1">
      <alignment horizontal="right" vertical="top" indent="1"/>
    </xf>
    <xf numFmtId="4" fontId="1" fillId="3" borderId="0" xfId="0" applyNumberFormat="1" applyFont="1" applyFill="1" applyAlignment="1" applyProtection="1">
      <alignment horizontal="right" vertical="top" indent="1"/>
      <protection locked="0"/>
    </xf>
    <xf numFmtId="3" fontId="5" fillId="0" borderId="0" xfId="0" applyNumberFormat="1" applyFont="1" applyAlignment="1" applyProtection="1">
      <alignment horizontal="right" vertical="top" indent="1"/>
    </xf>
    <xf numFmtId="3" fontId="1" fillId="0" borderId="0" xfId="0" applyNumberFormat="1" applyFont="1"/>
    <xf numFmtId="4" fontId="1" fillId="0" borderId="0" xfId="0" applyNumberFormat="1" applyFont="1"/>
    <xf numFmtId="164" fontId="1" fillId="0" borderId="0" xfId="0" applyNumberFormat="1" applyFont="1"/>
    <xf numFmtId="3" fontId="5" fillId="2" borderId="1" xfId="0" applyNumberFormat="1" applyFont="1" applyFill="1" applyBorder="1" applyAlignment="1">
      <alignment vertical="center" wrapText="1"/>
    </xf>
    <xf numFmtId="4" fontId="5" fillId="2" borderId="1" xfId="0" applyNumberFormat="1" applyFont="1" applyFill="1" applyBorder="1" applyAlignment="1">
      <alignment vertical="center" wrapText="1"/>
    </xf>
    <xf numFmtId="164" fontId="5" fillId="2" borderId="1" xfId="0" applyNumberFormat="1" applyFont="1" applyFill="1" applyBorder="1" applyAlignment="1">
      <alignment vertical="center" wrapText="1"/>
    </xf>
    <xf numFmtId="0" fontId="1" fillId="3" borderId="0" xfId="0" applyFont="1" applyFill="1" applyAlignment="1" applyProtection="1">
      <alignment vertical="top" indent="1"/>
      <protection locked="0"/>
    </xf>
    <xf numFmtId="0" fontId="1" fillId="3" borderId="0" xfId="0" applyFont="1" applyFill="1" applyAlignment="1" applyProtection="1">
      <alignment vertical="top" wrapText="1" indent="1"/>
      <protection locked="0"/>
    </xf>
    <xf numFmtId="4" fontId="1" fillId="0" borderId="0" xfId="0" applyNumberFormat="1" applyFont="1" applyAlignment="1" applyProtection="1">
      <alignment horizontal="right" vertical="top" indent="1"/>
    </xf>
    <xf numFmtId="0" fontId="1" fillId="0" borderId="0" xfId="0" applyFont="1" applyAlignment="1" applyProtection="1">
      <alignment vertical="top" indent="2"/>
    </xf>
    <xf numFmtId="164" fontId="1" fillId="3" borderId="0" xfId="0" applyNumberFormat="1" applyFont="1" applyFill="1" applyAlignment="1" applyProtection="1">
      <alignment horizontal="right" vertical="top" indent="1"/>
      <protection locked="0"/>
    </xf>
    <xf numFmtId="0" fontId="1" fillId="0" borderId="0" xfId="0" applyFont="1" applyAlignment="1" applyProtection="1">
      <alignment vertical="top" indent="1"/>
    </xf>
    <xf numFmtId="4" fontId="5" fillId="0" borderId="0" xfId="0" applyNumberFormat="1" applyFont="1" applyAlignment="1" applyProtection="1">
      <alignment horizontal="right" vertical="top" indent="1"/>
    </xf>
    <xf numFmtId="3" fontId="1" fillId="0" borderId="0" xfId="0" applyNumberFormat="1" applyFont="1" applyAlignment="1">
      <alignment vertical="top"/>
    </xf>
    <xf numFmtId="0" fontId="5" fillId="3" borderId="0" xfId="0" applyFont="1" applyFill="1" applyAlignment="1" applyProtection="1">
      <alignment vertical="top" indent="1"/>
      <protection locked="0"/>
    </xf>
    <xf numFmtId="164" fontId="1" fillId="0" borderId="0" xfId="0" applyNumberFormat="1" applyFont="1" applyAlignment="1" applyProtection="1">
      <alignment horizontal="right" vertical="top" indent="1"/>
    </xf>
    <xf numFmtId="164" fontId="6" fillId="0" borderId="0" xfId="0" applyNumberFormat="1" applyFont="1" applyAlignment="1">
      <alignment vertical="top"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238250" cy="4953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9"/>
  <sheetViews>
    <sheetView workbookViewId="0" showGridLines="0"/>
  </sheetViews>
  <sheetFormatPr defaultRowHeight="15" outlineLevelRow="0" outlineLevelCol="0" x14ac:dyDescent="55"/>
  <cols>
    <col min="1" max="1" width="24" style="1" customWidth="1"/>
    <col min="2" max="2" width="62" style="2" customWidth="1"/>
  </cols>
  <sheetData>
    <row r="1" ht="44" customHeight="1" x14ac:dyDescent="0.25"/>
    <row r="4" spans="1:1" x14ac:dyDescent="0.25">
      <c r="A4" s="3" t="s">
        <v>0</v>
      </c>
    </row>
    <row r="5" spans="1:1" x14ac:dyDescent="0.25">
      <c r="A5" s="4" t="s">
        <v>1</v>
      </c>
    </row>
    <row r="7" spans="1:2" x14ac:dyDescent="0.25">
      <c r="A7" s="5" t="s">
        <v>2</v>
      </c>
      <c r="B7" s="2" t="s">
        <v>3</v>
      </c>
    </row>
    <row r="8" spans="1:2" x14ac:dyDescent="0.25">
      <c r="A8" s="5" t="s">
        <v>4</v>
      </c>
      <c r="B8" s="2">
        <v>1</v>
      </c>
    </row>
    <row r="9" spans="1:2" x14ac:dyDescent="0.25">
      <c r="A9" s="5" t="s">
        <v>5</v>
      </c>
      <c r="B9" s="2" t="s">
        <v>6</v>
      </c>
    </row>
    <row r="11" spans="1:1" x14ac:dyDescent="0.25">
      <c r="A11" s="6" t="s">
        <v>7</v>
      </c>
    </row>
    <row r="12" ht="23.5" customHeight="1" spans="1:2" x14ac:dyDescent="0.25">
      <c r="A12" s="7" t="s">
        <v>8</v>
      </c>
      <c r="B12" s="2" t="s">
        <v>9</v>
      </c>
    </row>
    <row r="13" ht="23.5" customHeight="1" spans="1:2" x14ac:dyDescent="0.25">
      <c r="A13" s="7" t="s">
        <v>10</v>
      </c>
      <c r="B13" s="2" t="s">
        <v>11</v>
      </c>
    </row>
    <row r="14" ht="13" customHeight="1" spans="1:2" x14ac:dyDescent="0.25">
      <c r="A14" s="7" t="s">
        <v>12</v>
      </c>
      <c r="B14" s="2" t="s">
        <v>13</v>
      </c>
    </row>
    <row r="15" ht="23.5" customHeight="1" spans="1:2" x14ac:dyDescent="0.25">
      <c r="A15" s="7" t="s">
        <v>14</v>
      </c>
      <c r="B15" s="2" t="s">
        <v>15</v>
      </c>
    </row>
    <row r="16" ht="13" customHeight="1" spans="1:2" x14ac:dyDescent="0.25">
      <c r="A16" s="7" t="s">
        <v>16</v>
      </c>
      <c r="B16" s="2" t="s">
        <v>17</v>
      </c>
    </row>
    <row r="17" ht="23.5" customHeight="1" spans="1:2" x14ac:dyDescent="0.25">
      <c r="A17" s="7" t="s">
        <v>18</v>
      </c>
      <c r="B17" s="2" t="s">
        <v>19</v>
      </c>
    </row>
    <row r="19" ht="76" customHeight="1" spans="1:2" x14ac:dyDescent="0.25">
      <c r="A19" s="8" t="s">
        <v>20</v>
      </c>
      <c r="B19" s="8"/>
    </row>
  </sheetData>
  <sheetProtection sheet="1" insertRows="0" deleteRows="0" sort="0" autoFilter="0"/>
  <mergeCells count="1">
    <mergeCell ref="A19:B19"/>
  </mergeCells>
  <pageMargins left="0.6" right="0.4" top="0.6" bottom="0.6" header="0.3" footer="0.3"/>
  <pageSetup paperSize="9" orientation="portrait" horizontalDpi="4294967295" verticalDpi="4294967295" scale="100" fitToWidth="1" fitToHeight="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7"/>
  <sheetViews>
    <sheetView workbookViewId="0">
      <pane ySplit="1" topLeftCell="A2" activePane="bottomLeft" state="frozen"/>
      <selection pane="bottomLeft"/>
    </sheetView>
  </sheetViews>
  <sheetFormatPr defaultRowHeight="15" outlineLevelRow="0" outlineLevelCol="0" x14ac:dyDescent="55"/>
  <cols>
    <col min="1" max="1" width="40" style="1" customWidth="1"/>
    <col min="2" max="2" width="34" style="1" customWidth="1"/>
    <col min="3" max="3" width="70" style="1" customWidth="1"/>
  </cols>
  <sheetData>
    <row r="1" ht="22" customHeight="1" spans="1:3" x14ac:dyDescent="0.25">
      <c r="A1" s="9" t="s">
        <v>21</v>
      </c>
      <c r="B1" s="9" t="s">
        <v>22</v>
      </c>
      <c r="C1" s="9" t="s">
        <v>23</v>
      </c>
    </row>
    <row r="3" spans="1:3" x14ac:dyDescent="0.25">
      <c r="A3" s="10" t="s">
        <v>24</v>
      </c>
      <c r="B3" s="11"/>
      <c r="C3" s="11"/>
    </row>
    <row r="4" ht="23.5" customHeight="1" spans="1:3" x14ac:dyDescent="0.25">
      <c r="A4" s="7" t="s">
        <v>25</v>
      </c>
      <c r="B4" s="12" t="s">
        <v>26</v>
      </c>
      <c r="C4" s="13" t="s">
        <v>27</v>
      </c>
    </row>
    <row r="5" ht="23.5" customHeight="1" spans="1:3" x14ac:dyDescent="0.25">
      <c r="A5" s="7" t="s">
        <v>28</v>
      </c>
      <c r="B5" s="12" t="s">
        <v>29</v>
      </c>
      <c r="C5" s="13" t="s">
        <v>30</v>
      </c>
    </row>
    <row r="6" ht="23.5" customHeight="1" spans="1:3" x14ac:dyDescent="0.25">
      <c r="A6" s="7" t="s">
        <v>31</v>
      </c>
      <c r="B6" s="12" t="s">
        <v>32</v>
      </c>
      <c r="C6" s="13" t="s">
        <v>33</v>
      </c>
    </row>
    <row r="7" ht="13" customHeight="1" spans="1:3" x14ac:dyDescent="0.25">
      <c r="A7" s="7" t="s">
        <v>34</v>
      </c>
      <c r="B7" s="14">
        <v>12</v>
      </c>
      <c r="C7" s="13" t="s">
        <v>35</v>
      </c>
    </row>
    <row r="8" spans="1:3" x14ac:dyDescent="0.25">
      <c r="A8" s="10" t="s">
        <v>36</v>
      </c>
      <c r="B8" s="11"/>
      <c r="C8" s="11"/>
    </row>
    <row r="9" ht="13" customHeight="1" spans="1:3" x14ac:dyDescent="0.25">
      <c r="A9" s="7" t="s">
        <v>37</v>
      </c>
      <c r="B9" s="12" t="s">
        <v>38</v>
      </c>
      <c r="C9" s="13" t="s">
        <v>39</v>
      </c>
    </row>
    <row r="10" spans="1:2" x14ac:dyDescent="0.25">
      <c r="A10" s="1" t="s">
        <v>40</v>
      </c>
      <c r="B10" s="15" t="s">
        <v>38</v>
      </c>
    </row>
    <row r="11" ht="23.5" customHeight="1" spans="1:3" x14ac:dyDescent="0.25">
      <c r="A11" s="7" t="s">
        <v>41</v>
      </c>
      <c r="B11" s="16">
        <v>46250</v>
      </c>
      <c r="C11" s="13" t="s">
        <v>42</v>
      </c>
    </row>
    <row r="12" ht="23.5" customHeight="1" spans="1:3" x14ac:dyDescent="0.25">
      <c r="A12" s="7" t="s">
        <v>43</v>
      </c>
      <c r="B12" s="12" t="s">
        <v>44</v>
      </c>
      <c r="C12" s="13" t="s">
        <v>45</v>
      </c>
    </row>
    <row r="13" ht="34" customHeight="1" spans="1:3" x14ac:dyDescent="0.25">
      <c r="A13" s="7" t="s">
        <v>46</v>
      </c>
      <c r="B13" s="17">
        <f>EDATE($B$11,12)</f>
        <v>46615</v>
      </c>
      <c r="C13" s="13" t="s">
        <v>47</v>
      </c>
    </row>
    <row r="14" spans="1:3" x14ac:dyDescent="0.25">
      <c r="A14" s="10" t="s">
        <v>14</v>
      </c>
      <c r="B14" s="11"/>
      <c r="C14" s="11"/>
    </row>
    <row r="15" ht="23.5" customHeight="1" spans="1:3" x14ac:dyDescent="0.25">
      <c r="A15" s="7" t="s">
        <v>48</v>
      </c>
      <c r="B15" s="18">
        <v>4</v>
      </c>
      <c r="C15" s="13" t="s">
        <v>49</v>
      </c>
    </row>
    <row r="16" ht="13" customHeight="1" spans="1:3" x14ac:dyDescent="0.25">
      <c r="A16" s="7" t="s">
        <v>50</v>
      </c>
      <c r="B16" s="18">
        <v>8</v>
      </c>
      <c r="C16" s="13" t="s">
        <v>51</v>
      </c>
    </row>
    <row r="17" ht="13" customHeight="1" spans="1:3" x14ac:dyDescent="0.25">
      <c r="A17" s="7" t="s">
        <v>52</v>
      </c>
      <c r="B17" s="19">
        <f>4*4</f>
        <v>16</v>
      </c>
      <c r="C17" s="13" t="s">
        <v>53</v>
      </c>
    </row>
  </sheetData>
  <sheetProtection sheet="1" insertRows="0" deleteRows="0" sort="0" autoFilter="0"/>
  <autoFilter ref="A1:C1"/>
  <dataValidations count="2">
    <dataValidation type="decimal" allowBlank="1" showErrorMessage="1" errorTitle="Wert außerhalb des Bereichs" error="Zulässig sind Werte zwischen 0 und 16." sqref="B15:B16">
      <formula1>0</formula1>
      <formula2>16</formula2>
    </dataValidation>
    <dataValidation type="decimal" allowBlank="1" showErrorMessage="1" errorTitle="Wert außerhalb des Bereichs" error="Zulässig sind Werte zwischen 1 und 5000." sqref="B7">
      <formula1>1</formula1>
      <formula2>5000</formula2>
    </dataValidation>
  </dataValidations>
  <pageMargins left="0.6" right="0.4" top="0.6" bottom="0.6" header="0.3" footer="0.3"/>
  <pageSetup paperSize="9"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6"/>
  <sheetViews>
    <sheetView workbookViewId="0">
      <pane ySplit="1" topLeftCell="A2" activePane="bottomLeft" state="frozen"/>
      <selection pane="bottomLeft"/>
    </sheetView>
  </sheetViews>
  <sheetFormatPr defaultRowHeight="15" outlineLevelRow="0" outlineLevelCol="0" x14ac:dyDescent="55"/>
  <cols>
    <col min="1" max="1" width="6" style="20" customWidth="1"/>
    <col min="2" max="2" width="24" style="1" customWidth="1"/>
    <col min="3" max="3" width="56" style="1" customWidth="1"/>
    <col min="4" max="4" width="24" style="1" customWidth="1"/>
    <col min="5" max="5" width="20" style="20" customWidth="1"/>
    <col min="6" max="6" width="12" style="20" customWidth="1"/>
    <col min="7" max="7" width="12" style="21" customWidth="1"/>
    <col min="8" max="8" width="44" style="1" customWidth="1"/>
    <col min="9" max="9" width="12" style="20" customWidth="1"/>
    <col min="10" max="10" width="12" style="21" customWidth="1"/>
    <col min="11" max="11" width="14" style="1" customWidth="1"/>
    <col min="12" max="12" width="42" style="1" customWidth="1"/>
    <col min="13" max="13" width="22" style="1" customWidth="1"/>
    <col min="14" max="14" width="12" style="22" customWidth="1"/>
    <col min="15" max="15" width="22" style="1" customWidth="1"/>
  </cols>
  <sheetData>
    <row r="1" ht="33" customHeight="1" spans="1:15" x14ac:dyDescent="0.25">
      <c r="A1" s="23" t="s">
        <v>54</v>
      </c>
      <c r="B1" s="9" t="s">
        <v>55</v>
      </c>
      <c r="C1" s="9" t="s">
        <v>56</v>
      </c>
      <c r="D1" s="9" t="s">
        <v>57</v>
      </c>
      <c r="E1" s="23" t="s">
        <v>58</v>
      </c>
      <c r="F1" s="23" t="s">
        <v>59</v>
      </c>
      <c r="G1" s="24" t="s">
        <v>60</v>
      </c>
      <c r="H1" s="9" t="s">
        <v>61</v>
      </c>
      <c r="I1" s="23" t="s">
        <v>62</v>
      </c>
      <c r="J1" s="24" t="s">
        <v>63</v>
      </c>
      <c r="K1" s="9" t="s">
        <v>64</v>
      </c>
      <c r="L1" s="9" t="s">
        <v>65</v>
      </c>
      <c r="M1" s="9" t="s">
        <v>66</v>
      </c>
      <c r="N1" s="25" t="s">
        <v>67</v>
      </c>
      <c r="O1" s="9" t="s">
        <v>68</v>
      </c>
    </row>
    <row r="2" ht="23.5" customHeight="1" spans="1:15" x14ac:dyDescent="0.25">
      <c r="A2" s="14">
        <v>1</v>
      </c>
      <c r="B2" s="26" t="s">
        <v>69</v>
      </c>
      <c r="C2" s="27" t="s">
        <v>70</v>
      </c>
      <c r="D2" s="27" t="s">
        <v>71</v>
      </c>
      <c r="E2" s="14">
        <v>3</v>
      </c>
      <c r="F2" s="14">
        <v>4</v>
      </c>
      <c r="G2" s="28">
        <f>IF(OR($E2="",$F2=""),"",$E2*$F2)</f>
        <v>12</v>
      </c>
      <c r="H2" s="27" t="s">
        <v>72</v>
      </c>
      <c r="I2" s="14">
        <v>2</v>
      </c>
      <c r="J2" s="28">
        <f>IF(OR($G2="",$I2=""),"",ROUND($G2*(1-$I2/4),2))</f>
        <v>6</v>
      </c>
      <c r="K2" s="29" t="str">
        <f>IF($J2="","",IF($J2&lt;=Rahmen!$B$15,"gering",IF($J2&lt;=Rahmen!$B$16,"mittel","hoch")))</f>
        <v>mittel</v>
      </c>
      <c r="L2" s="27" t="s">
        <v>73</v>
      </c>
      <c r="M2" s="26" t="s">
        <v>37</v>
      </c>
      <c r="N2" s="30"/>
      <c r="O2" s="31" t="str">
        <f>IF($C2="","",IF($K2="hoch",IF(OR($L2="",$M2="",$N2=""),"Maßnahme und Frist fehlen","dokumentiert"),IF($H2="","Maßnahme benennen","dokumentiert")))</f>
        <v>dokumentiert</v>
      </c>
    </row>
    <row r="3" ht="23.5" customHeight="1" spans="1:15" x14ac:dyDescent="0.25">
      <c r="A3" s="14">
        <v>2</v>
      </c>
      <c r="B3" s="26" t="s">
        <v>69</v>
      </c>
      <c r="C3" s="27" t="s">
        <v>74</v>
      </c>
      <c r="D3" s="27" t="s">
        <v>75</v>
      </c>
      <c r="E3" s="14">
        <v>2</v>
      </c>
      <c r="F3" s="14">
        <v>4</v>
      </c>
      <c r="G3" s="28">
        <f>IF(OR($E3="",$F3=""),"",$E3*$F3)</f>
        <v>8</v>
      </c>
      <c r="H3" s="27" t="s">
        <v>76</v>
      </c>
      <c r="I3" s="14">
        <v>2</v>
      </c>
      <c r="J3" s="28">
        <f>IF(OR($G3="",$I3=""),"",ROUND($G3*(1-$I3/4),2))</f>
        <v>4</v>
      </c>
      <c r="K3" s="29" t="str">
        <f>IF($J3="","",IF($J3&lt;=Rahmen!$B$15,"gering",IF($J3&lt;=Rahmen!$B$16,"mittel","hoch")))</f>
        <v>gering</v>
      </c>
      <c r="L3" s="27" t="s">
        <v>77</v>
      </c>
      <c r="M3" s="26" t="s">
        <v>78</v>
      </c>
      <c r="N3" s="30"/>
      <c r="O3" s="31" t="str">
        <f>IF($C3="","",IF($K3="hoch",IF(OR($L3="",$M3="",$N3=""),"Maßnahme und Frist fehlen","dokumentiert"),IF($H3="","Maßnahme benennen","dokumentiert")))</f>
        <v>dokumentiert</v>
      </c>
    </row>
    <row r="4" ht="23.5" customHeight="1" spans="1:15" x14ac:dyDescent="0.25">
      <c r="A4" s="14">
        <v>3</v>
      </c>
      <c r="B4" s="26" t="s">
        <v>69</v>
      </c>
      <c r="C4" s="27" t="s">
        <v>79</v>
      </c>
      <c r="D4" s="27" t="s">
        <v>80</v>
      </c>
      <c r="E4" s="14">
        <v>2</v>
      </c>
      <c r="F4" s="14">
        <v>4</v>
      </c>
      <c r="G4" s="28">
        <f>IF(OR($E4="",$F4=""),"",$E4*$F4)</f>
        <v>8</v>
      </c>
      <c r="H4" s="27" t="s">
        <v>81</v>
      </c>
      <c r="I4" s="14">
        <v>3</v>
      </c>
      <c r="J4" s="28">
        <f>IF(OR($G4="",$I4=""),"",ROUND($G4*(1-$I4/4),2))</f>
        <v>2</v>
      </c>
      <c r="K4" s="29" t="str">
        <f>IF($J4="","",IF($J4&lt;=Rahmen!$B$15,"gering",IF($J4&lt;=Rahmen!$B$16,"mittel","hoch")))</f>
        <v>gering</v>
      </c>
      <c r="L4" s="27" t="s">
        <v>82</v>
      </c>
      <c r="M4" s="26" t="s">
        <v>83</v>
      </c>
      <c r="N4" s="30"/>
      <c r="O4" s="31" t="str">
        <f>IF($C4="","",IF($K4="hoch",IF(OR($L4="",$M4="",$N4=""),"Maßnahme und Frist fehlen","dokumentiert"),IF($H4="","Maßnahme benennen","dokumentiert")))</f>
        <v>dokumentiert</v>
      </c>
    </row>
    <row r="5" ht="23.5" customHeight="1" spans="1:15" x14ac:dyDescent="0.25">
      <c r="A5" s="14">
        <v>4</v>
      </c>
      <c r="B5" s="26" t="s">
        <v>69</v>
      </c>
      <c r="C5" s="27" t="s">
        <v>84</v>
      </c>
      <c r="D5" s="27" t="s">
        <v>85</v>
      </c>
      <c r="E5" s="14">
        <v>2</v>
      </c>
      <c r="F5" s="14">
        <v>4</v>
      </c>
      <c r="G5" s="28">
        <f>IF(OR($E5="",$F5=""),"",$E5*$F5)</f>
        <v>8</v>
      </c>
      <c r="H5" s="27" t="s">
        <v>86</v>
      </c>
      <c r="I5" s="14">
        <v>2</v>
      </c>
      <c r="J5" s="28">
        <f>IF(OR($G5="",$I5=""),"",ROUND($G5*(1-$I5/4),2))</f>
        <v>4</v>
      </c>
      <c r="K5" s="29" t="str">
        <f>IF($J5="","",IF($J5&lt;=Rahmen!$B$15,"gering",IF($J5&lt;=Rahmen!$B$16,"mittel","hoch")))</f>
        <v>gering</v>
      </c>
      <c r="L5" s="27" t="s">
        <v>87</v>
      </c>
      <c r="M5" s="26" t="s">
        <v>37</v>
      </c>
      <c r="N5" s="30"/>
      <c r="O5" s="31" t="str">
        <f>IF($C5="","",IF($K5="hoch",IF(OR($L5="",$M5="",$N5=""),"Maßnahme und Frist fehlen","dokumentiert"),IF($H5="","Maßnahme benennen","dokumentiert")))</f>
        <v>dokumentiert</v>
      </c>
    </row>
    <row r="6" ht="23.5" customHeight="1" spans="1:15" x14ac:dyDescent="0.25">
      <c r="A6" s="14">
        <v>5</v>
      </c>
      <c r="B6" s="26" t="s">
        <v>69</v>
      </c>
      <c r="C6" s="27" t="s">
        <v>88</v>
      </c>
      <c r="D6" s="27" t="s">
        <v>89</v>
      </c>
      <c r="E6" s="14">
        <v>2</v>
      </c>
      <c r="F6" s="14">
        <v>4</v>
      </c>
      <c r="G6" s="28">
        <f>IF(OR($E6="",$F6=""),"",$E6*$F6)</f>
        <v>8</v>
      </c>
      <c r="H6" s="27" t="s">
        <v>90</v>
      </c>
      <c r="I6" s="14">
        <v>2</v>
      </c>
      <c r="J6" s="28">
        <f>IF(OR($G6="",$I6=""),"",ROUND($G6*(1-$I6/4),2))</f>
        <v>4</v>
      </c>
      <c r="K6" s="29" t="str">
        <f>IF($J6="","",IF($J6&lt;=Rahmen!$B$15,"gering",IF($J6&lt;=Rahmen!$B$16,"mittel","hoch")))</f>
        <v>gering</v>
      </c>
      <c r="L6" s="27" t="s">
        <v>82</v>
      </c>
      <c r="M6" s="26" t="s">
        <v>83</v>
      </c>
      <c r="N6" s="30"/>
      <c r="O6" s="31" t="str">
        <f>IF($C6="","",IF($K6="hoch",IF(OR($L6="",$M6="",$N6=""),"Maßnahme und Frist fehlen","dokumentiert"),IF($H6="","Maßnahme benennen","dokumentiert")))</f>
        <v>dokumentiert</v>
      </c>
    </row>
    <row r="7" ht="23.5" customHeight="1" spans="1:15" x14ac:dyDescent="0.25">
      <c r="A7" s="14">
        <v>6</v>
      </c>
      <c r="B7" s="26" t="s">
        <v>69</v>
      </c>
      <c r="C7" s="27" t="s">
        <v>91</v>
      </c>
      <c r="D7" s="27" t="s">
        <v>92</v>
      </c>
      <c r="E7" s="14">
        <v>3</v>
      </c>
      <c r="F7" s="14">
        <v>4</v>
      </c>
      <c r="G7" s="28">
        <f>IF(OR($E7="",$F7=""),"",$E7*$F7)</f>
        <v>12</v>
      </c>
      <c r="H7" s="27" t="s">
        <v>93</v>
      </c>
      <c r="I7" s="14">
        <v>2</v>
      </c>
      <c r="J7" s="28">
        <f>IF(OR($G7="",$I7=""),"",ROUND($G7*(1-$I7/4),2))</f>
        <v>6</v>
      </c>
      <c r="K7" s="29" t="str">
        <f>IF($J7="","",IF($J7&lt;=Rahmen!$B$15,"gering",IF($J7&lt;=Rahmen!$B$16,"mittel","hoch")))</f>
        <v>mittel</v>
      </c>
      <c r="L7" s="27" t="s">
        <v>94</v>
      </c>
      <c r="M7" s="26" t="s">
        <v>95</v>
      </c>
      <c r="N7" s="30"/>
      <c r="O7" s="31" t="str">
        <f>IF($C7="","",IF($K7="hoch",IF(OR($L7="",$M7="",$N7=""),"Maßnahme und Frist fehlen","dokumentiert"),IF($H7="","Maßnahme benennen","dokumentiert")))</f>
        <v>dokumentiert</v>
      </c>
    </row>
    <row r="8" ht="23.5" customHeight="1" spans="1:15" x14ac:dyDescent="0.25">
      <c r="A8" s="14">
        <v>7</v>
      </c>
      <c r="B8" s="26" t="s">
        <v>69</v>
      </c>
      <c r="C8" s="27" t="s">
        <v>96</v>
      </c>
      <c r="D8" s="27" t="s">
        <v>97</v>
      </c>
      <c r="E8" s="14">
        <v>3</v>
      </c>
      <c r="F8" s="14">
        <v>2</v>
      </c>
      <c r="G8" s="28">
        <f>IF(OR($E8="",$F8=""),"",$E8*$F8)</f>
        <v>6</v>
      </c>
      <c r="H8" s="27" t="s">
        <v>98</v>
      </c>
      <c r="I8" s="14">
        <v>2</v>
      </c>
      <c r="J8" s="28">
        <f>IF(OR($G8="",$I8=""),"",ROUND($G8*(1-$I8/4),2))</f>
        <v>3</v>
      </c>
      <c r="K8" s="29" t="str">
        <f>IF($J8="","",IF($J8&lt;=Rahmen!$B$15,"gering",IF($J8&lt;=Rahmen!$B$16,"mittel","hoch")))</f>
        <v>gering</v>
      </c>
      <c r="L8" s="27" t="s">
        <v>82</v>
      </c>
      <c r="M8" s="26" t="s">
        <v>83</v>
      </c>
      <c r="N8" s="30"/>
      <c r="O8" s="31" t="str">
        <f>IF($C8="","",IF($K8="hoch",IF(OR($L8="",$M8="",$N8=""),"Maßnahme und Frist fehlen","dokumentiert"),IF($H8="","Maßnahme benennen","dokumentiert")))</f>
        <v>dokumentiert</v>
      </c>
    </row>
    <row r="9" ht="23.5" customHeight="1" spans="1:15" x14ac:dyDescent="0.25">
      <c r="A9" s="14">
        <v>8</v>
      </c>
      <c r="B9" s="26" t="s">
        <v>69</v>
      </c>
      <c r="C9" s="27" t="s">
        <v>99</v>
      </c>
      <c r="D9" s="27" t="s">
        <v>100</v>
      </c>
      <c r="E9" s="14">
        <v>1</v>
      </c>
      <c r="F9" s="14">
        <v>4</v>
      </c>
      <c r="G9" s="28">
        <f>IF(OR($E9="",$F9=""),"",$E9*$F9)</f>
        <v>4</v>
      </c>
      <c r="H9" s="27" t="s">
        <v>101</v>
      </c>
      <c r="I9" s="14">
        <v>1</v>
      </c>
      <c r="J9" s="28">
        <f>IF(OR($G9="",$I9=""),"",ROUND($G9*(1-$I9/4),2))</f>
        <v>3</v>
      </c>
      <c r="K9" s="29" t="str">
        <f>IF($J9="","",IF($J9&lt;=Rahmen!$B$15,"gering",IF($J9&lt;=Rahmen!$B$16,"mittel","hoch")))</f>
        <v>gering</v>
      </c>
      <c r="L9" s="27" t="s">
        <v>102</v>
      </c>
      <c r="M9" s="26" t="s">
        <v>37</v>
      </c>
      <c r="N9" s="30"/>
      <c r="O9" s="31" t="str">
        <f>IF($C9="","",IF($K9="hoch",IF(OR($L9="",$M9="",$N9=""),"Maßnahme und Frist fehlen","dokumentiert"),IF($H9="","Maßnahme benennen","dokumentiert")))</f>
        <v>dokumentiert</v>
      </c>
    </row>
    <row r="10" ht="23.5" customHeight="1" spans="1:15" x14ac:dyDescent="0.25">
      <c r="A10" s="14">
        <v>9</v>
      </c>
      <c r="B10" s="26" t="s">
        <v>103</v>
      </c>
      <c r="C10" s="27" t="s">
        <v>104</v>
      </c>
      <c r="D10" s="27" t="s">
        <v>105</v>
      </c>
      <c r="E10" s="14">
        <v>1</v>
      </c>
      <c r="F10" s="14">
        <v>4</v>
      </c>
      <c r="G10" s="28">
        <f>IF(OR($E10="",$F10=""),"",$E10*$F10)</f>
        <v>4</v>
      </c>
      <c r="H10" s="27" t="s">
        <v>106</v>
      </c>
      <c r="I10" s="14">
        <v>3</v>
      </c>
      <c r="J10" s="28">
        <f>IF(OR($G10="",$I10=""),"",ROUND($G10*(1-$I10/4),2))</f>
        <v>1</v>
      </c>
      <c r="K10" s="29" t="str">
        <f>IF($J10="","",IF($J10&lt;=Rahmen!$B$15,"gering",IF($J10&lt;=Rahmen!$B$16,"mittel","hoch")))</f>
        <v>gering</v>
      </c>
      <c r="L10" s="27" t="s">
        <v>82</v>
      </c>
      <c r="M10" s="26" t="s">
        <v>95</v>
      </c>
      <c r="N10" s="30"/>
      <c r="O10" s="31" t="str">
        <f>IF($C10="","",IF($K10="hoch",IF(OR($L10="",$M10="",$N10=""),"Maßnahme und Frist fehlen","dokumentiert"),IF($H10="","Maßnahme benennen","dokumentiert")))</f>
        <v>dokumentiert</v>
      </c>
    </row>
    <row r="11" ht="23.5" customHeight="1" spans="1:15" x14ac:dyDescent="0.25">
      <c r="A11" s="14">
        <v>10</v>
      </c>
      <c r="B11" s="26" t="s">
        <v>103</v>
      </c>
      <c r="C11" s="27" t="s">
        <v>107</v>
      </c>
      <c r="D11" s="27" t="s">
        <v>108</v>
      </c>
      <c r="E11" s="14">
        <v>2</v>
      </c>
      <c r="F11" s="14">
        <v>3</v>
      </c>
      <c r="G11" s="28">
        <f>IF(OR($E11="",$F11=""),"",$E11*$F11)</f>
        <v>6</v>
      </c>
      <c r="H11" s="27" t="s">
        <v>109</v>
      </c>
      <c r="I11" s="14">
        <v>3</v>
      </c>
      <c r="J11" s="28">
        <f>IF(OR($G11="",$I11=""),"",ROUND($G11*(1-$I11/4),2))</f>
        <v>1.5</v>
      </c>
      <c r="K11" s="29" t="str">
        <f>IF($J11="","",IF($J11&lt;=Rahmen!$B$15,"gering",IF($J11&lt;=Rahmen!$B$16,"mittel","hoch")))</f>
        <v>gering</v>
      </c>
      <c r="L11" s="27" t="s">
        <v>82</v>
      </c>
      <c r="M11" s="26" t="s">
        <v>83</v>
      </c>
      <c r="N11" s="30"/>
      <c r="O11" s="31" t="str">
        <f>IF($C11="","",IF($K11="hoch",IF(OR($L11="",$M11="",$N11=""),"Maßnahme und Frist fehlen","dokumentiert"),IF($H11="","Maßnahme benennen","dokumentiert")))</f>
        <v>dokumentiert</v>
      </c>
    </row>
    <row r="12" ht="23.5" customHeight="1" spans="1:15" x14ac:dyDescent="0.25">
      <c r="A12" s="14">
        <v>11</v>
      </c>
      <c r="B12" s="26" t="s">
        <v>103</v>
      </c>
      <c r="C12" s="27" t="s">
        <v>110</v>
      </c>
      <c r="D12" s="27" t="s">
        <v>100</v>
      </c>
      <c r="E12" s="14">
        <v>2</v>
      </c>
      <c r="F12" s="14">
        <v>4</v>
      </c>
      <c r="G12" s="28">
        <f>IF(OR($E12="",$F12=""),"",$E12*$F12)</f>
        <v>8</v>
      </c>
      <c r="H12" s="27" t="s">
        <v>111</v>
      </c>
      <c r="I12" s="14">
        <v>2</v>
      </c>
      <c r="J12" s="28">
        <f>IF(OR($G12="",$I12=""),"",ROUND($G12*(1-$I12/4),2))</f>
        <v>4</v>
      </c>
      <c r="K12" s="29" t="str">
        <f>IF($J12="","",IF($J12&lt;=Rahmen!$B$15,"gering",IF($J12&lt;=Rahmen!$B$16,"mittel","hoch")))</f>
        <v>gering</v>
      </c>
      <c r="L12" s="27" t="s">
        <v>112</v>
      </c>
      <c r="M12" s="26" t="s">
        <v>113</v>
      </c>
      <c r="N12" s="30"/>
      <c r="O12" s="31" t="str">
        <f>IF($C12="","",IF($K12="hoch",IF(OR($L12="",$M12="",$N12=""),"Maßnahme und Frist fehlen","dokumentiert"),IF($H12="","Maßnahme benennen","dokumentiert")))</f>
        <v>dokumentiert</v>
      </c>
    </row>
    <row r="13" ht="13" customHeight="1" spans="1:15" x14ac:dyDescent="0.25">
      <c r="A13" s="14">
        <v>12</v>
      </c>
      <c r="B13" s="26" t="s">
        <v>103</v>
      </c>
      <c r="C13" s="27" t="s">
        <v>114</v>
      </c>
      <c r="D13" s="27" t="s">
        <v>97</v>
      </c>
      <c r="E13" s="14">
        <v>2</v>
      </c>
      <c r="F13" s="14">
        <v>3</v>
      </c>
      <c r="G13" s="28">
        <f>IF(OR($E13="",$F13=""),"",$E13*$F13)</f>
        <v>6</v>
      </c>
      <c r="H13" s="27" t="s">
        <v>115</v>
      </c>
      <c r="I13" s="14">
        <v>1</v>
      </c>
      <c r="J13" s="28">
        <f>IF(OR($G13="",$I13=""),"",ROUND($G13*(1-$I13/4),2))</f>
        <v>4.5</v>
      </c>
      <c r="K13" s="29" t="str">
        <f>IF($J13="","",IF($J13&lt;=Rahmen!$B$15,"gering",IF($J13&lt;=Rahmen!$B$16,"mittel","hoch")))</f>
        <v>mittel</v>
      </c>
      <c r="L13" s="27" t="s">
        <v>116</v>
      </c>
      <c r="M13" s="26" t="s">
        <v>113</v>
      </c>
      <c r="N13" s="30"/>
      <c r="O13" s="31" t="str">
        <f>IF($C13="","",IF($K13="hoch",IF(OR($L13="",$M13="",$N13=""),"Maßnahme und Frist fehlen","dokumentiert"),IF($H13="","Maßnahme benennen","dokumentiert")))</f>
        <v>dokumentiert</v>
      </c>
    </row>
    <row r="14" ht="13" customHeight="1" spans="1:15" x14ac:dyDescent="0.25">
      <c r="A14" s="14">
        <v>13</v>
      </c>
      <c r="B14" s="26" t="s">
        <v>103</v>
      </c>
      <c r="C14" s="27" t="s">
        <v>117</v>
      </c>
      <c r="D14" s="27" t="s">
        <v>97</v>
      </c>
      <c r="E14" s="14">
        <v>2</v>
      </c>
      <c r="F14" s="14">
        <v>3</v>
      </c>
      <c r="G14" s="28">
        <f>IF(OR($E14="",$F14=""),"",$E14*$F14)</f>
        <v>6</v>
      </c>
      <c r="H14" s="27" t="s">
        <v>118</v>
      </c>
      <c r="I14" s="14">
        <v>1</v>
      </c>
      <c r="J14" s="28">
        <f>IF(OR($G14="",$I14=""),"",ROUND($G14*(1-$I14/4),2))</f>
        <v>4.5</v>
      </c>
      <c r="K14" s="29" t="str">
        <f>IF($J14="","",IF($J14&lt;=Rahmen!$B$15,"gering",IF($J14&lt;=Rahmen!$B$16,"mittel","hoch")))</f>
        <v>mittel</v>
      </c>
      <c r="L14" s="27" t="s">
        <v>119</v>
      </c>
      <c r="M14" s="26" t="s">
        <v>95</v>
      </c>
      <c r="N14" s="30"/>
      <c r="O14" s="31" t="str">
        <f>IF($C14="","",IF($K14="hoch",IF(OR($L14="",$M14="",$N14=""),"Maßnahme und Frist fehlen","dokumentiert"),IF($H14="","Maßnahme benennen","dokumentiert")))</f>
        <v>dokumentiert</v>
      </c>
    </row>
    <row r="15" ht="13" customHeight="1" spans="1:15" x14ac:dyDescent="0.25">
      <c r="A15" s="14">
        <v>14</v>
      </c>
      <c r="B15" s="26" t="s">
        <v>103</v>
      </c>
      <c r="C15" s="27" t="s">
        <v>120</v>
      </c>
      <c r="D15" s="27" t="s">
        <v>97</v>
      </c>
      <c r="E15" s="14">
        <v>2</v>
      </c>
      <c r="F15" s="14">
        <v>3</v>
      </c>
      <c r="G15" s="28">
        <f>IF(OR($E15="",$F15=""),"",$E15*$F15)</f>
        <v>6</v>
      </c>
      <c r="H15" s="27" t="s">
        <v>121</v>
      </c>
      <c r="I15" s="14">
        <v>1</v>
      </c>
      <c r="J15" s="28">
        <f>IF(OR($G15="",$I15=""),"",ROUND($G15*(1-$I15/4),2))</f>
        <v>4.5</v>
      </c>
      <c r="K15" s="29" t="str">
        <f>IF($J15="","",IF($J15&lt;=Rahmen!$B$15,"gering",IF($J15&lt;=Rahmen!$B$16,"mittel","hoch")))</f>
        <v>mittel</v>
      </c>
      <c r="L15" s="27" t="s">
        <v>122</v>
      </c>
      <c r="M15" s="26" t="s">
        <v>83</v>
      </c>
      <c r="N15" s="30"/>
      <c r="O15" s="31" t="str">
        <f>IF($C15="","",IF($K15="hoch",IF(OR($L15="",$M15="",$N15=""),"Maßnahme und Frist fehlen","dokumentiert"),IF($H15="","Maßnahme benennen","dokumentiert")))</f>
        <v>dokumentiert</v>
      </c>
    </row>
    <row r="16" ht="23.5" customHeight="1" spans="1:15" x14ac:dyDescent="0.25">
      <c r="A16" s="14">
        <v>15</v>
      </c>
      <c r="B16" s="26" t="s">
        <v>103</v>
      </c>
      <c r="C16" s="27" t="s">
        <v>123</v>
      </c>
      <c r="D16" s="27" t="s">
        <v>124</v>
      </c>
      <c r="E16" s="14">
        <v>1</v>
      </c>
      <c r="F16" s="14">
        <v>4</v>
      </c>
      <c r="G16" s="28">
        <f>IF(OR($E16="",$F16=""),"",$E16*$F16)</f>
        <v>4</v>
      </c>
      <c r="H16" s="27" t="s">
        <v>125</v>
      </c>
      <c r="I16" s="14">
        <v>3</v>
      </c>
      <c r="J16" s="28">
        <f>IF(OR($G16="",$I16=""),"",ROUND($G16*(1-$I16/4),2))</f>
        <v>1</v>
      </c>
      <c r="K16" s="29" t="str">
        <f>IF($J16="","",IF($J16&lt;=Rahmen!$B$15,"gering",IF($J16&lt;=Rahmen!$B$16,"mittel","hoch")))</f>
        <v>gering</v>
      </c>
      <c r="L16" s="27" t="s">
        <v>82</v>
      </c>
      <c r="M16" s="26" t="s">
        <v>113</v>
      </c>
      <c r="N16" s="30"/>
      <c r="O16" s="31" t="str">
        <f>IF($C16="","",IF($K16="hoch",IF(OR($L16="",$M16="",$N16=""),"Maßnahme und Frist fehlen","dokumentiert"),IF($H16="","Maßnahme benennen","dokumentiert")))</f>
        <v>dokumentiert</v>
      </c>
    </row>
    <row r="17" ht="23.5" customHeight="1" spans="1:15" x14ac:dyDescent="0.25">
      <c r="A17" s="14">
        <v>16</v>
      </c>
      <c r="B17" s="26" t="s">
        <v>103</v>
      </c>
      <c r="C17" s="27" t="s">
        <v>126</v>
      </c>
      <c r="D17" s="27" t="s">
        <v>108</v>
      </c>
      <c r="E17" s="14">
        <v>2</v>
      </c>
      <c r="F17" s="14">
        <v>4</v>
      </c>
      <c r="G17" s="28">
        <f>IF(OR($E17="",$F17=""),"",$E17*$F17)</f>
        <v>8</v>
      </c>
      <c r="H17" s="27" t="s">
        <v>127</v>
      </c>
      <c r="I17" s="14">
        <v>2</v>
      </c>
      <c r="J17" s="28">
        <f>IF(OR($G17="",$I17=""),"",ROUND($G17*(1-$I17/4),2))</f>
        <v>4</v>
      </c>
      <c r="K17" s="29" t="str">
        <f>IF($J17="","",IF($J17&lt;=Rahmen!$B$15,"gering",IF($J17&lt;=Rahmen!$B$16,"mittel","hoch")))</f>
        <v>gering</v>
      </c>
      <c r="L17" s="27" t="s">
        <v>82</v>
      </c>
      <c r="M17" s="26" t="s">
        <v>113</v>
      </c>
      <c r="N17" s="30"/>
      <c r="O17" s="31" t="str">
        <f>IF($C17="","",IF($K17="hoch",IF(OR($L17="",$M17="",$N17=""),"Maßnahme und Frist fehlen","dokumentiert"),IF($H17="","Maßnahme benennen","dokumentiert")))</f>
        <v>dokumentiert</v>
      </c>
    </row>
    <row r="18" ht="23.5" customHeight="1" spans="1:15" x14ac:dyDescent="0.25">
      <c r="A18" s="14">
        <v>17</v>
      </c>
      <c r="B18" s="26" t="s">
        <v>128</v>
      </c>
      <c r="C18" s="27" t="s">
        <v>129</v>
      </c>
      <c r="D18" s="27" t="s">
        <v>130</v>
      </c>
      <c r="E18" s="14">
        <v>3</v>
      </c>
      <c r="F18" s="14">
        <v>3</v>
      </c>
      <c r="G18" s="28">
        <f>IF(OR($E18="",$F18=""),"",$E18*$F18)</f>
        <v>9</v>
      </c>
      <c r="H18" s="27" t="s">
        <v>131</v>
      </c>
      <c r="I18" s="14">
        <v>2</v>
      </c>
      <c r="J18" s="28">
        <f>IF(OR($G18="",$I18=""),"",ROUND($G18*(1-$I18/4),2))</f>
        <v>4.5</v>
      </c>
      <c r="K18" s="29" t="str">
        <f>IF($J18="","",IF($J18&lt;=Rahmen!$B$15,"gering",IF($J18&lt;=Rahmen!$B$16,"mittel","hoch")))</f>
        <v>mittel</v>
      </c>
      <c r="L18" s="27" t="s">
        <v>132</v>
      </c>
      <c r="M18" s="26" t="s">
        <v>83</v>
      </c>
      <c r="N18" s="30"/>
      <c r="O18" s="31" t="str">
        <f>IF($C18="","",IF($K18="hoch",IF(OR($L18="",$M18="",$N18=""),"Maßnahme und Frist fehlen","dokumentiert"),IF($H18="","Maßnahme benennen","dokumentiert")))</f>
        <v>dokumentiert</v>
      </c>
    </row>
    <row r="19" ht="13" customHeight="1" spans="1:15" x14ac:dyDescent="0.25">
      <c r="A19" s="14">
        <v>18</v>
      </c>
      <c r="B19" s="26" t="s">
        <v>128</v>
      </c>
      <c r="C19" s="27" t="s">
        <v>133</v>
      </c>
      <c r="D19" s="27" t="s">
        <v>97</v>
      </c>
      <c r="E19" s="14">
        <v>3</v>
      </c>
      <c r="F19" s="14">
        <v>2</v>
      </c>
      <c r="G19" s="28">
        <f>IF(OR($E19="",$F19=""),"",$E19*$F19)</f>
        <v>6</v>
      </c>
      <c r="H19" s="27" t="s">
        <v>134</v>
      </c>
      <c r="I19" s="14">
        <v>2</v>
      </c>
      <c r="J19" s="28">
        <f>IF(OR($G19="",$I19=""),"",ROUND($G19*(1-$I19/4),2))</f>
        <v>3</v>
      </c>
      <c r="K19" s="29" t="str">
        <f>IF($J19="","",IF($J19&lt;=Rahmen!$B$15,"gering",IF($J19&lt;=Rahmen!$B$16,"mittel","hoch")))</f>
        <v>gering</v>
      </c>
      <c r="L19" s="27" t="s">
        <v>82</v>
      </c>
      <c r="M19" s="26" t="s">
        <v>83</v>
      </c>
      <c r="N19" s="30"/>
      <c r="O19" s="31" t="str">
        <f>IF($C19="","",IF($K19="hoch",IF(OR($L19="",$M19="",$N19=""),"Maßnahme und Frist fehlen","dokumentiert"),IF($H19="","Maßnahme benennen","dokumentiert")))</f>
        <v>dokumentiert</v>
      </c>
    </row>
    <row r="20" ht="23.5" customHeight="1" spans="1:15" x14ac:dyDescent="0.25">
      <c r="A20" s="14">
        <v>19</v>
      </c>
      <c r="B20" s="26" t="s">
        <v>128</v>
      </c>
      <c r="C20" s="27" t="s">
        <v>135</v>
      </c>
      <c r="D20" s="27" t="s">
        <v>136</v>
      </c>
      <c r="E20" s="14">
        <v>3</v>
      </c>
      <c r="F20" s="14">
        <v>4</v>
      </c>
      <c r="G20" s="28">
        <f>IF(OR($E20="",$F20=""),"",$E20*$F20)</f>
        <v>12</v>
      </c>
      <c r="H20" s="27" t="s">
        <v>137</v>
      </c>
      <c r="I20" s="14">
        <v>2</v>
      </c>
      <c r="J20" s="28">
        <f>IF(OR($G20="",$I20=""),"",ROUND($G20*(1-$I20/4),2))</f>
        <v>6</v>
      </c>
      <c r="K20" s="29" t="str">
        <f>IF($J20="","",IF($J20&lt;=Rahmen!$B$15,"gering",IF($J20&lt;=Rahmen!$B$16,"mittel","hoch")))</f>
        <v>mittel</v>
      </c>
      <c r="L20" s="27" t="s">
        <v>138</v>
      </c>
      <c r="M20" s="26" t="s">
        <v>37</v>
      </c>
      <c r="N20" s="30"/>
      <c r="O20" s="31" t="str">
        <f>IF($C20="","",IF($K20="hoch",IF(OR($L20="",$M20="",$N20=""),"Maßnahme und Frist fehlen","dokumentiert"),IF($H20="","Maßnahme benennen","dokumentiert")))</f>
        <v>dokumentiert</v>
      </c>
    </row>
    <row r="21" ht="13" customHeight="1" spans="1:15" x14ac:dyDescent="0.25">
      <c r="A21" s="14">
        <v>20</v>
      </c>
      <c r="B21" s="26" t="s">
        <v>128</v>
      </c>
      <c r="C21" s="27" t="s">
        <v>139</v>
      </c>
      <c r="D21" s="27" t="s">
        <v>140</v>
      </c>
      <c r="E21" s="14">
        <v>1</v>
      </c>
      <c r="F21" s="14">
        <v>4</v>
      </c>
      <c r="G21" s="28">
        <f>IF(OR($E21="",$F21=""),"",$E21*$F21)</f>
        <v>4</v>
      </c>
      <c r="H21" s="27" t="s">
        <v>141</v>
      </c>
      <c r="I21" s="14">
        <v>3</v>
      </c>
      <c r="J21" s="28">
        <f>IF(OR($G21="",$I21=""),"",ROUND($G21*(1-$I21/4),2))</f>
        <v>1</v>
      </c>
      <c r="K21" s="29" t="str">
        <f>IF($J21="","",IF($J21&lt;=Rahmen!$B$15,"gering",IF($J21&lt;=Rahmen!$B$16,"mittel","hoch")))</f>
        <v>gering</v>
      </c>
      <c r="L21" s="27" t="s">
        <v>82</v>
      </c>
      <c r="M21" s="26" t="s">
        <v>78</v>
      </c>
      <c r="N21" s="30"/>
      <c r="O21" s="31" t="str">
        <f>IF($C21="","",IF($K21="hoch",IF(OR($L21="",$M21="",$N21=""),"Maßnahme und Frist fehlen","dokumentiert"),IF($H21="","Maßnahme benennen","dokumentiert")))</f>
        <v>dokumentiert</v>
      </c>
    </row>
    <row r="22" ht="23.5" customHeight="1" spans="1:15" x14ac:dyDescent="0.25">
      <c r="A22" s="14">
        <v>21</v>
      </c>
      <c r="B22" s="26" t="s">
        <v>128</v>
      </c>
      <c r="C22" s="27" t="s">
        <v>142</v>
      </c>
      <c r="D22" s="27" t="s">
        <v>143</v>
      </c>
      <c r="E22" s="14">
        <v>2</v>
      </c>
      <c r="F22" s="14">
        <v>3</v>
      </c>
      <c r="G22" s="28">
        <f>IF(OR($E22="",$F22=""),"",$E22*$F22)</f>
        <v>6</v>
      </c>
      <c r="H22" s="27" t="s">
        <v>144</v>
      </c>
      <c r="I22" s="14">
        <v>2</v>
      </c>
      <c r="J22" s="28">
        <f>IF(OR($G22="",$I22=""),"",ROUND($G22*(1-$I22/4),2))</f>
        <v>3</v>
      </c>
      <c r="K22" s="29" t="str">
        <f>IF($J22="","",IF($J22&lt;=Rahmen!$B$15,"gering",IF($J22&lt;=Rahmen!$B$16,"mittel","hoch")))</f>
        <v>gering</v>
      </c>
      <c r="L22" s="27" t="s">
        <v>145</v>
      </c>
      <c r="M22" s="26" t="s">
        <v>95</v>
      </c>
      <c r="N22" s="30"/>
      <c r="O22" s="31" t="str">
        <f>IF($C22="","",IF($K22="hoch",IF(OR($L22="",$M22="",$N22=""),"Maßnahme und Frist fehlen","dokumentiert"),IF($H22="","Maßnahme benennen","dokumentiert")))</f>
        <v>dokumentiert</v>
      </c>
    </row>
    <row r="23" ht="23.5" customHeight="1" spans="1:15" x14ac:dyDescent="0.25">
      <c r="A23" s="14">
        <v>22</v>
      </c>
      <c r="B23" s="26" t="s">
        <v>146</v>
      </c>
      <c r="C23" s="27" t="s">
        <v>147</v>
      </c>
      <c r="D23" s="27" t="s">
        <v>148</v>
      </c>
      <c r="E23" s="14">
        <v>1</v>
      </c>
      <c r="F23" s="14">
        <v>4</v>
      </c>
      <c r="G23" s="28">
        <f>IF(OR($E23="",$F23=""),"",$E23*$F23)</f>
        <v>4</v>
      </c>
      <c r="H23" s="27" t="s">
        <v>149</v>
      </c>
      <c r="I23" s="14">
        <v>2</v>
      </c>
      <c r="J23" s="28">
        <f>IF(OR($G23="",$I23=""),"",ROUND($G23*(1-$I23/4),2))</f>
        <v>2</v>
      </c>
      <c r="K23" s="29" t="str">
        <f>IF($J23="","",IF($J23&lt;=Rahmen!$B$15,"gering",IF($J23&lt;=Rahmen!$B$16,"mittel","hoch")))</f>
        <v>gering</v>
      </c>
      <c r="L23" s="27" t="s">
        <v>150</v>
      </c>
      <c r="M23" s="26" t="s">
        <v>37</v>
      </c>
      <c r="N23" s="30"/>
      <c r="O23" s="31" t="str">
        <f>IF($C23="","",IF($K23="hoch",IF(OR($L23="",$M23="",$N23=""),"Maßnahme und Frist fehlen","dokumentiert"),IF($H23="","Maßnahme benennen","dokumentiert")))</f>
        <v>dokumentiert</v>
      </c>
    </row>
    <row r="24" ht="23.5" customHeight="1" spans="1:15" x14ac:dyDescent="0.25">
      <c r="A24" s="14">
        <v>23</v>
      </c>
      <c r="B24" s="26" t="s">
        <v>146</v>
      </c>
      <c r="C24" s="27" t="s">
        <v>151</v>
      </c>
      <c r="D24" s="27" t="s">
        <v>152</v>
      </c>
      <c r="E24" s="14">
        <v>2</v>
      </c>
      <c r="F24" s="14">
        <v>3</v>
      </c>
      <c r="G24" s="28">
        <f>IF(OR($E24="",$F24=""),"",$E24*$F24)</f>
        <v>6</v>
      </c>
      <c r="H24" s="27" t="s">
        <v>153</v>
      </c>
      <c r="I24" s="14">
        <v>2</v>
      </c>
      <c r="J24" s="28">
        <f>IF(OR($G24="",$I24=""),"",ROUND($G24*(1-$I24/4),2))</f>
        <v>3</v>
      </c>
      <c r="K24" s="29" t="str">
        <f>IF($J24="","",IF($J24&lt;=Rahmen!$B$15,"gering",IF($J24&lt;=Rahmen!$B$16,"mittel","hoch")))</f>
        <v>gering</v>
      </c>
      <c r="L24" s="27" t="s">
        <v>82</v>
      </c>
      <c r="M24" s="26" t="s">
        <v>113</v>
      </c>
      <c r="N24" s="30"/>
      <c r="O24" s="31" t="str">
        <f>IF($C24="","",IF($K24="hoch",IF(OR($L24="",$M24="",$N24=""),"Maßnahme und Frist fehlen","dokumentiert"),IF($H24="","Maßnahme benennen","dokumentiert")))</f>
        <v>dokumentiert</v>
      </c>
    </row>
    <row r="25" ht="13" customHeight="1" spans="1:15" x14ac:dyDescent="0.25">
      <c r="A25" s="14">
        <v>24</v>
      </c>
      <c r="B25" s="26" t="s">
        <v>146</v>
      </c>
      <c r="C25" s="27" t="s">
        <v>154</v>
      </c>
      <c r="D25" s="27" t="s">
        <v>152</v>
      </c>
      <c r="E25" s="14">
        <v>1</v>
      </c>
      <c r="F25" s="14">
        <v>4</v>
      </c>
      <c r="G25" s="28">
        <f>IF(OR($E25="",$F25=""),"",$E25*$F25)</f>
        <v>4</v>
      </c>
      <c r="H25" s="27" t="s">
        <v>155</v>
      </c>
      <c r="I25" s="14">
        <v>2</v>
      </c>
      <c r="J25" s="28">
        <f>IF(OR($G25="",$I25=""),"",ROUND($G25*(1-$I25/4),2))</f>
        <v>2</v>
      </c>
      <c r="K25" s="29" t="str">
        <f>IF($J25="","",IF($J25&lt;=Rahmen!$B$15,"gering",IF($J25&lt;=Rahmen!$B$16,"mittel","hoch")))</f>
        <v>gering</v>
      </c>
      <c r="L25" s="27" t="s">
        <v>156</v>
      </c>
      <c r="M25" s="26" t="s">
        <v>37</v>
      </c>
      <c r="N25" s="30"/>
      <c r="O25" s="31" t="str">
        <f>IF($C25="","",IF($K25="hoch",IF(OR($L25="",$M25="",$N25=""),"Maßnahme und Frist fehlen","dokumentiert"),IF($H25="","Maßnahme benennen","dokumentiert")))</f>
        <v>dokumentiert</v>
      </c>
    </row>
    <row r="26" spans="1:15" x14ac:dyDescent="0.25">
      <c r="A26" s="14"/>
      <c r="B26" s="26"/>
      <c r="C26" s="27"/>
      <c r="D26" s="27"/>
      <c r="E26" s="14"/>
      <c r="F26" s="14"/>
      <c r="G26" s="28" t="str">
        <f>IF(OR($E26="",$F26=""),"",$E26*$F26)</f>
        <v/>
      </c>
      <c r="H26" s="27"/>
      <c r="I26" s="14"/>
      <c r="J26" s="28" t="str">
        <f>IF(OR($G26="",$I26=""),"",ROUND($G26*(1-$I26/4),2))</f>
        <v/>
      </c>
      <c r="K26" s="29" t="str">
        <f>IF($J26="","",IF($J26&lt;=Rahmen!$B$15,"gering",IF($J26&lt;=Rahmen!$B$16,"mittel","hoch")))</f>
        <v/>
      </c>
      <c r="L26" s="27"/>
      <c r="M26" s="26"/>
      <c r="N26" s="30"/>
      <c r="O26" s="31" t="str">
        <f>IF($C26="","",IF($K26="hoch",IF(OR($L26="",$M26="",$N26=""),"Maßnahme und Frist fehlen","dokumentiert"),IF($H26="","Maßnahme benennen","dokumentiert")))</f>
        <v/>
      </c>
    </row>
    <row r="27" spans="1:15" x14ac:dyDescent="0.25">
      <c r="A27" s="14"/>
      <c r="B27" s="26"/>
      <c r="C27" s="27"/>
      <c r="D27" s="27"/>
      <c r="E27" s="14"/>
      <c r="F27" s="14"/>
      <c r="G27" s="28" t="str">
        <f>IF(OR($E27="",$F27=""),"",$E27*$F27)</f>
        <v/>
      </c>
      <c r="H27" s="27"/>
      <c r="I27" s="14"/>
      <c r="J27" s="28" t="str">
        <f>IF(OR($G27="",$I27=""),"",ROUND($G27*(1-$I27/4),2))</f>
        <v/>
      </c>
      <c r="K27" s="29" t="str">
        <f>IF($J27="","",IF($J27&lt;=Rahmen!$B$15,"gering",IF($J27&lt;=Rahmen!$B$16,"mittel","hoch")))</f>
        <v/>
      </c>
      <c r="L27" s="27"/>
      <c r="M27" s="26"/>
      <c r="N27" s="30"/>
      <c r="O27" s="31" t="str">
        <f>IF($C27="","",IF($K27="hoch",IF(OR($L27="",$M27="",$N27=""),"Maßnahme und Frist fehlen","dokumentiert"),IF($H27="","Maßnahme benennen","dokumentiert")))</f>
        <v/>
      </c>
    </row>
    <row r="28" spans="1:15" x14ac:dyDescent="0.25">
      <c r="A28" s="14"/>
      <c r="B28" s="26"/>
      <c r="C28" s="27"/>
      <c r="D28" s="27"/>
      <c r="E28" s="14"/>
      <c r="F28" s="14"/>
      <c r="G28" s="28" t="str">
        <f>IF(OR($E28="",$F28=""),"",$E28*$F28)</f>
        <v/>
      </c>
      <c r="H28" s="27"/>
      <c r="I28" s="14"/>
      <c r="J28" s="28" t="str">
        <f>IF(OR($G28="",$I28=""),"",ROUND($G28*(1-$I28/4),2))</f>
        <v/>
      </c>
      <c r="K28" s="29" t="str">
        <f>IF($J28="","",IF($J28&lt;=Rahmen!$B$15,"gering",IF($J28&lt;=Rahmen!$B$16,"mittel","hoch")))</f>
        <v/>
      </c>
      <c r="L28" s="27"/>
      <c r="M28" s="26"/>
      <c r="N28" s="30"/>
      <c r="O28" s="31" t="str">
        <f>IF($C28="","",IF($K28="hoch",IF(OR($L28="",$M28="",$N28=""),"Maßnahme und Frist fehlen","dokumentiert"),IF($H28="","Maßnahme benennen","dokumentiert")))</f>
        <v/>
      </c>
    </row>
    <row r="29" spans="1:15" x14ac:dyDescent="0.25">
      <c r="A29" s="14"/>
      <c r="B29" s="26"/>
      <c r="C29" s="27"/>
      <c r="D29" s="27"/>
      <c r="E29" s="14"/>
      <c r="F29" s="14"/>
      <c r="G29" s="28" t="str">
        <f>IF(OR($E29="",$F29=""),"",$E29*$F29)</f>
        <v/>
      </c>
      <c r="H29" s="27"/>
      <c r="I29" s="14"/>
      <c r="J29" s="28" t="str">
        <f>IF(OR($G29="",$I29=""),"",ROUND($G29*(1-$I29/4),2))</f>
        <v/>
      </c>
      <c r="K29" s="29" t="str">
        <f>IF($J29="","",IF($J29&lt;=Rahmen!$B$15,"gering",IF($J29&lt;=Rahmen!$B$16,"mittel","hoch")))</f>
        <v/>
      </c>
      <c r="L29" s="27"/>
      <c r="M29" s="26"/>
      <c r="N29" s="30"/>
      <c r="O29" s="31" t="str">
        <f>IF($C29="","",IF($K29="hoch",IF(OR($L29="",$M29="",$N29=""),"Maßnahme und Frist fehlen","dokumentiert"),IF($H29="","Maßnahme benennen","dokumentiert")))</f>
        <v/>
      </c>
    </row>
    <row r="30" spans="1:15" x14ac:dyDescent="0.25">
      <c r="A30" s="14"/>
      <c r="B30" s="26"/>
      <c r="C30" s="27"/>
      <c r="D30" s="27"/>
      <c r="E30" s="14"/>
      <c r="F30" s="14"/>
      <c r="G30" s="28" t="str">
        <f>IF(OR($E30="",$F30=""),"",$E30*$F30)</f>
        <v/>
      </c>
      <c r="H30" s="27"/>
      <c r="I30" s="14"/>
      <c r="J30" s="28" t="str">
        <f>IF(OR($G30="",$I30=""),"",ROUND($G30*(1-$I30/4),2))</f>
        <v/>
      </c>
      <c r="K30" s="29" t="str">
        <f>IF($J30="","",IF($J30&lt;=Rahmen!$B$15,"gering",IF($J30&lt;=Rahmen!$B$16,"mittel","hoch")))</f>
        <v/>
      </c>
      <c r="L30" s="27"/>
      <c r="M30" s="26"/>
      <c r="N30" s="30"/>
      <c r="O30" s="31" t="str">
        <f>IF($C30="","",IF($K30="hoch",IF(OR($L30="",$M30="",$N30=""),"Maßnahme und Frist fehlen","dokumentiert"),IF($H30="","Maßnahme benennen","dokumentiert")))</f>
        <v/>
      </c>
    </row>
    <row r="31" spans="1:15" x14ac:dyDescent="0.25">
      <c r="A31" s="14"/>
      <c r="B31" s="26"/>
      <c r="C31" s="27"/>
      <c r="D31" s="27"/>
      <c r="E31" s="14"/>
      <c r="F31" s="14"/>
      <c r="G31" s="28" t="str">
        <f>IF(OR($E31="",$F31=""),"",$E31*$F31)</f>
        <v/>
      </c>
      <c r="H31" s="27"/>
      <c r="I31" s="14"/>
      <c r="J31" s="28" t="str">
        <f>IF(OR($G31="",$I31=""),"",ROUND($G31*(1-$I31/4),2))</f>
        <v/>
      </c>
      <c r="K31" s="29" t="str">
        <f>IF($J31="","",IF($J31&lt;=Rahmen!$B$15,"gering",IF($J31&lt;=Rahmen!$B$16,"mittel","hoch")))</f>
        <v/>
      </c>
      <c r="L31" s="27"/>
      <c r="M31" s="26"/>
      <c r="N31" s="30"/>
      <c r="O31" s="31" t="str">
        <f>IF($C31="","",IF($K31="hoch",IF(OR($L31="",$M31="",$N31=""),"Maßnahme und Frist fehlen","dokumentiert"),IF($H31="","Maßnahme benennen","dokumentiert")))</f>
        <v/>
      </c>
    </row>
    <row r="32" spans="1:15" x14ac:dyDescent="0.25">
      <c r="A32" s="14"/>
      <c r="B32" s="26"/>
      <c r="C32" s="27"/>
      <c r="D32" s="27"/>
      <c r="E32" s="14"/>
      <c r="F32" s="14"/>
      <c r="G32" s="28" t="str">
        <f>IF(OR($E32="",$F32=""),"",$E32*$F32)</f>
        <v/>
      </c>
      <c r="H32" s="27"/>
      <c r="I32" s="14"/>
      <c r="J32" s="28" t="str">
        <f>IF(OR($G32="",$I32=""),"",ROUND($G32*(1-$I32/4),2))</f>
        <v/>
      </c>
      <c r="K32" s="29" t="str">
        <f>IF($J32="","",IF($J32&lt;=Rahmen!$B$15,"gering",IF($J32&lt;=Rahmen!$B$16,"mittel","hoch")))</f>
        <v/>
      </c>
      <c r="L32" s="27"/>
      <c r="M32" s="26"/>
      <c r="N32" s="30"/>
      <c r="O32" s="31" t="str">
        <f>IF($C32="","",IF($K32="hoch",IF(OR($L32="",$M32="",$N32=""),"Maßnahme und Frist fehlen","dokumentiert"),IF($H32="","Maßnahme benennen","dokumentiert")))</f>
        <v/>
      </c>
    </row>
    <row r="33" spans="1:15" x14ac:dyDescent="0.25">
      <c r="A33" s="14"/>
      <c r="B33" s="26"/>
      <c r="C33" s="27"/>
      <c r="D33" s="27"/>
      <c r="E33" s="14"/>
      <c r="F33" s="14"/>
      <c r="G33" s="28" t="str">
        <f>IF(OR($E33="",$F33=""),"",$E33*$F33)</f>
        <v/>
      </c>
      <c r="H33" s="27"/>
      <c r="I33" s="14"/>
      <c r="J33" s="28" t="str">
        <f>IF(OR($G33="",$I33=""),"",ROUND($G33*(1-$I33/4),2))</f>
        <v/>
      </c>
      <c r="K33" s="29" t="str">
        <f>IF($J33="","",IF($J33&lt;=Rahmen!$B$15,"gering",IF($J33&lt;=Rahmen!$B$16,"mittel","hoch")))</f>
        <v/>
      </c>
      <c r="L33" s="27"/>
      <c r="M33" s="26"/>
      <c r="N33" s="30"/>
      <c r="O33" s="31" t="str">
        <f>IF($C33="","",IF($K33="hoch",IF(OR($L33="",$M33="",$N33=""),"Maßnahme und Frist fehlen","dokumentiert"),IF($H33="","Maßnahme benennen","dokumentiert")))</f>
        <v/>
      </c>
    </row>
    <row r="34" spans="1:15" x14ac:dyDescent="0.25">
      <c r="A34" s="14"/>
      <c r="B34" s="26"/>
      <c r="C34" s="27"/>
      <c r="D34" s="27"/>
      <c r="E34" s="14"/>
      <c r="F34" s="14"/>
      <c r="G34" s="28" t="str">
        <f>IF(OR($E34="",$F34=""),"",$E34*$F34)</f>
        <v/>
      </c>
      <c r="H34" s="27"/>
      <c r="I34" s="14"/>
      <c r="J34" s="28" t="str">
        <f>IF(OR($G34="",$I34=""),"",ROUND($G34*(1-$I34/4),2))</f>
        <v/>
      </c>
      <c r="K34" s="29" t="str">
        <f>IF($J34="","",IF($J34&lt;=Rahmen!$B$15,"gering",IF($J34&lt;=Rahmen!$B$16,"mittel","hoch")))</f>
        <v/>
      </c>
      <c r="L34" s="27"/>
      <c r="M34" s="26"/>
      <c r="N34" s="30"/>
      <c r="O34" s="31" t="str">
        <f>IF($C34="","",IF($K34="hoch",IF(OR($L34="",$M34="",$N34=""),"Maßnahme und Frist fehlen","dokumentiert"),IF($H34="","Maßnahme benennen","dokumentiert")))</f>
        <v/>
      </c>
    </row>
    <row r="35" spans="1:15" x14ac:dyDescent="0.25">
      <c r="A35" s="14"/>
      <c r="B35" s="26"/>
      <c r="C35" s="27"/>
      <c r="D35" s="27"/>
      <c r="E35" s="14"/>
      <c r="F35" s="14"/>
      <c r="G35" s="28" t="str">
        <f>IF(OR($E35="",$F35=""),"",$E35*$F35)</f>
        <v/>
      </c>
      <c r="H35" s="27"/>
      <c r="I35" s="14"/>
      <c r="J35" s="28" t="str">
        <f>IF(OR($G35="",$I35=""),"",ROUND($G35*(1-$I35/4),2))</f>
        <v/>
      </c>
      <c r="K35" s="29" t="str">
        <f>IF($J35="","",IF($J35&lt;=Rahmen!$B$15,"gering",IF($J35&lt;=Rahmen!$B$16,"mittel","hoch")))</f>
        <v/>
      </c>
      <c r="L35" s="27"/>
      <c r="M35" s="26"/>
      <c r="N35" s="30"/>
      <c r="O35" s="31" t="str">
        <f>IF($C35="","",IF($K35="hoch",IF(OR($L35="",$M35="",$N35=""),"Maßnahme und Frist fehlen","dokumentiert"),IF($H35="","Maßnahme benennen","dokumentiert")))</f>
        <v/>
      </c>
    </row>
    <row r="37" spans="2:7" x14ac:dyDescent="0.25">
      <c r="B37" s="6" t="s">
        <v>157</v>
      </c>
      <c r="C37" s="6"/>
      <c r="D37" s="6"/>
      <c r="E37" s="6"/>
      <c r="F37" s="6"/>
      <c r="G37" s="19">
        <f>COUNTA(C$2:C$35)</f>
        <v>24</v>
      </c>
    </row>
    <row r="38" spans="2:7" x14ac:dyDescent="0.25">
      <c r="B38" s="6" t="s">
        <v>158</v>
      </c>
      <c r="C38" s="6"/>
      <c r="D38" s="6"/>
      <c r="E38" s="6"/>
      <c r="F38" s="6"/>
      <c r="G38" s="19">
        <f>COUNTIF(K$2:K$35,"gering")</f>
        <v>17</v>
      </c>
    </row>
    <row r="39" spans="2:7" x14ac:dyDescent="0.25">
      <c r="B39" s="6" t="s">
        <v>159</v>
      </c>
      <c r="C39" s="6"/>
      <c r="D39" s="6"/>
      <c r="E39" s="6"/>
      <c r="F39" s="6"/>
      <c r="G39" s="19">
        <f>COUNTIF(K$2:K$35,"mittel")</f>
        <v>7</v>
      </c>
    </row>
    <row r="40" spans="2:7" x14ac:dyDescent="0.25">
      <c r="B40" s="6" t="s">
        <v>160</v>
      </c>
      <c r="C40" s="6"/>
      <c r="D40" s="6"/>
      <c r="E40" s="6"/>
      <c r="F40" s="6"/>
      <c r="G40" s="19">
        <f>COUNTIF(K$2:K$35,"hoch")</f>
        <v>0</v>
      </c>
    </row>
    <row r="41" spans="2:7" x14ac:dyDescent="0.25">
      <c r="B41" s="6" t="s">
        <v>161</v>
      </c>
      <c r="C41" s="6"/>
      <c r="D41" s="6"/>
      <c r="E41" s="6"/>
      <c r="F41" s="6"/>
      <c r="G41" s="32">
        <f>MAX(G$2:G$35)</f>
        <v>12</v>
      </c>
    </row>
    <row r="42" spans="2:7" x14ac:dyDescent="0.25">
      <c r="B42" s="6" t="s">
        <v>162</v>
      </c>
      <c r="C42" s="6"/>
      <c r="D42" s="6"/>
      <c r="E42" s="6"/>
      <c r="F42" s="6"/>
      <c r="G42" s="32">
        <f>MAX(J$2:J$35)</f>
        <v>6</v>
      </c>
    </row>
    <row r="43" spans="2:7" x14ac:dyDescent="0.25">
      <c r="B43" s="6" t="s">
        <v>163</v>
      </c>
      <c r="C43" s="6"/>
      <c r="D43" s="6"/>
      <c r="E43" s="6"/>
      <c r="F43" s="6"/>
      <c r="G43" s="32">
        <f>ROUND(AVERAGE(J$2:J$35),2)</f>
        <v>3.4</v>
      </c>
    </row>
    <row r="44" spans="2:7" x14ac:dyDescent="0.25">
      <c r="B44" s="6" t="s">
        <v>164</v>
      </c>
      <c r="C44" s="6"/>
      <c r="D44" s="6"/>
      <c r="E44" s="6"/>
      <c r="F44" s="6"/>
      <c r="G44" s="19">
        <f>COUNTA(L$2:L$35)</f>
        <v>14</v>
      </c>
    </row>
    <row r="46" ht="23.5" customHeight="1" spans="1:12" x14ac:dyDescent="0.25">
      <c r="A46" s="33"/>
      <c r="B46" s="7"/>
      <c r="C46" s="7"/>
      <c r="D46" s="13" t="s">
        <v>165</v>
      </c>
      <c r="E46" s="13"/>
      <c r="F46" s="13"/>
      <c r="G46" s="13"/>
      <c r="H46" s="13"/>
      <c r="I46" s="13"/>
      <c r="J46" s="13"/>
      <c r="K46" s="13"/>
      <c r="L46" s="13"/>
    </row>
  </sheetData>
  <sheetProtection sheet="1" insertRows="0" deleteRows="0" sort="0" autoFilter="0"/>
  <autoFilter ref="A1:O1"/>
  <mergeCells count="9">
    <mergeCell ref="B37:F37"/>
    <mergeCell ref="B38:F38"/>
    <mergeCell ref="B39:F39"/>
    <mergeCell ref="B40:F40"/>
    <mergeCell ref="B41:F41"/>
    <mergeCell ref="B42:F42"/>
    <mergeCell ref="B43:F43"/>
    <mergeCell ref="B44:F44"/>
    <mergeCell ref="D46:L46"/>
  </mergeCells>
  <dataValidations count="6">
    <dataValidation type="list" showErrorMessage="1" errorTitle="Nicht in der Liste" error="Zulässig sind: Kundenbezogen, Produkt und Transaktion, Vertriebskanal, Geografisch" sqref="B10:B35">
      <formula1>"Kundenbezogen,Produkt und Transaktion,Vertriebskanal,Geografisch"</formula1>
    </dataValidation>
    <dataValidation type="list" showErrorMessage="1" errorTitle="Nicht in der Liste" error="Zulässig sind: Kundenbezogen, Produkt und Transaktion, Vertriebskanal, Geografisch" sqref="B2:B35">
      <formula1>"Kundenbezogen,Produkt und Transaktion,Vertriebskanal,Geografisch"</formula1>
    </dataValidation>
    <dataValidation type="decimal" allowBlank="1" showErrorMessage="1" errorTitle="Wert außerhalb des Bereichs" error="Zulässig sind Werte zwischen 1 und 4." sqref="E10:F35">
      <formula1>1</formula1>
      <formula2>4</formula2>
    </dataValidation>
    <dataValidation type="decimal" allowBlank="1" showErrorMessage="1" errorTitle="Wert außerhalb des Bereichs" error="Zulässig sind Werte zwischen 1 und 4." sqref="E2:F35">
      <formula1>1</formula1>
      <formula2>4</formula2>
    </dataValidation>
    <dataValidation type="decimal" allowBlank="1" showErrorMessage="1" errorTitle="Wert außerhalb des Bereichs" error="Zulässig sind Werte zwischen 0 und 3." sqref="I10:I35">
      <formula1>0</formula1>
      <formula2>3</formula2>
    </dataValidation>
    <dataValidation type="decimal" allowBlank="1" showErrorMessage="1" errorTitle="Wert außerhalb des Bereichs" error="Zulässig sind Werte zwischen 0 und 3." sqref="I2:I35">
      <formula1>0</formula1>
      <formula2>3</formula2>
    </dataValidation>
  </dataValidations>
  <pageMargins left="0.6" right="0.4" top="0.6" bottom="0.6" header="0.3" footer="0.3"/>
  <pageSetup paperSize="9" orientation="landscape" horizontalDpi="4294967295" verticalDpi="4294967295" scale="60" fitToWidth="1" fitToHeigh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9"/>
  <sheetViews>
    <sheetView workbookViewId="0">
      <pane ySplit="1" topLeftCell="A2" activePane="bottomLeft" state="frozen"/>
      <selection pane="bottomLeft"/>
    </sheetView>
  </sheetViews>
  <sheetFormatPr defaultRowHeight="15" outlineLevelRow="0" outlineLevelCol="0" x14ac:dyDescent="55"/>
  <cols>
    <col min="1" max="1" width="30" style="1" customWidth="1"/>
    <col min="2" max="2" width="76" style="1" customWidth="1"/>
    <col min="3" max="3" width="22" style="1" customWidth="1"/>
    <col min="4" max="4" width="52" style="1" customWidth="1"/>
    <col min="5" max="5" width="30" style="1" customWidth="1"/>
    <col min="6" max="6" width="22" style="1" customWidth="1"/>
  </cols>
  <sheetData>
    <row r="1" ht="22" customHeight="1" spans="1:6" x14ac:dyDescent="0.25">
      <c r="A1" s="9" t="s">
        <v>166</v>
      </c>
      <c r="B1" s="9" t="s">
        <v>167</v>
      </c>
      <c r="C1" s="9" t="s">
        <v>57</v>
      </c>
      <c r="D1" s="9" t="s">
        <v>168</v>
      </c>
      <c r="E1" s="9" t="s">
        <v>169</v>
      </c>
      <c r="F1" s="9" t="s">
        <v>66</v>
      </c>
    </row>
    <row r="2" ht="23.5" customHeight="1" spans="1:6" x14ac:dyDescent="0.25">
      <c r="A2" s="34" t="s">
        <v>170</v>
      </c>
      <c r="B2" s="27" t="s">
        <v>171</v>
      </c>
      <c r="C2" s="26" t="s">
        <v>172</v>
      </c>
      <c r="D2" s="27" t="s">
        <v>173</v>
      </c>
      <c r="E2" s="26"/>
      <c r="F2" s="26"/>
    </row>
    <row r="3" ht="23.5" customHeight="1" spans="1:6" x14ac:dyDescent="0.25">
      <c r="A3" s="34" t="s">
        <v>174</v>
      </c>
      <c r="B3" s="27" t="s">
        <v>175</v>
      </c>
      <c r="C3" s="26" t="s">
        <v>176</v>
      </c>
      <c r="D3" s="27" t="s">
        <v>177</v>
      </c>
      <c r="E3" s="26"/>
      <c r="F3" s="26"/>
    </row>
    <row r="4" ht="23.5" customHeight="1" spans="1:6" x14ac:dyDescent="0.25">
      <c r="A4" s="34" t="s">
        <v>178</v>
      </c>
      <c r="B4" s="27" t="s">
        <v>179</v>
      </c>
      <c r="C4" s="26" t="s">
        <v>152</v>
      </c>
      <c r="D4" s="27" t="s">
        <v>180</v>
      </c>
      <c r="E4" s="26"/>
      <c r="F4" s="26"/>
    </row>
    <row r="5" ht="23.5" customHeight="1" spans="1:6" x14ac:dyDescent="0.25">
      <c r="A5" s="34" t="s">
        <v>181</v>
      </c>
      <c r="B5" s="27" t="s">
        <v>182</v>
      </c>
      <c r="C5" s="26" t="s">
        <v>152</v>
      </c>
      <c r="D5" s="27" t="s">
        <v>183</v>
      </c>
      <c r="E5" s="26"/>
      <c r="F5" s="26"/>
    </row>
    <row r="6" ht="23.5" customHeight="1" spans="1:6" x14ac:dyDescent="0.25">
      <c r="A6" s="34" t="s">
        <v>184</v>
      </c>
      <c r="B6" s="27" t="s">
        <v>185</v>
      </c>
      <c r="C6" s="26" t="s">
        <v>152</v>
      </c>
      <c r="D6" s="27" t="s">
        <v>186</v>
      </c>
      <c r="E6" s="26"/>
      <c r="F6" s="26"/>
    </row>
    <row r="7" ht="23.5" customHeight="1" spans="1:6" x14ac:dyDescent="0.25">
      <c r="A7" s="34" t="s">
        <v>187</v>
      </c>
      <c r="B7" s="27" t="s">
        <v>188</v>
      </c>
      <c r="C7" s="26" t="s">
        <v>189</v>
      </c>
      <c r="D7" s="27" t="s">
        <v>190</v>
      </c>
      <c r="E7" s="26"/>
      <c r="F7" s="26"/>
    </row>
    <row r="9" ht="23.5" customHeight="1" spans="1:6" x14ac:dyDescent="0.25">
      <c r="A9" s="13" t="s">
        <v>191</v>
      </c>
      <c r="B9" s="13"/>
      <c r="C9" s="13"/>
      <c r="D9" s="13"/>
      <c r="E9" s="13"/>
      <c r="F9" s="13"/>
    </row>
  </sheetData>
  <sheetProtection sheet="1" insertRows="0" deleteRows="0" sort="0" autoFilter="0"/>
  <autoFilter ref="A1:F1"/>
  <mergeCells count="1">
    <mergeCell ref="A9:F9"/>
  </mergeCells>
  <pageMargins left="0.6" right="0.4" top="0.6" bottom="0.6" header="0.3" footer="0.3"/>
  <pageSetup paperSize="9" orientation="landscape" horizontalDpi="4294967295" verticalDpi="4294967295" scale="100" fitToWidth="1" fitToHeigh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
  <sheetViews>
    <sheetView workbookViewId="0">
      <pane ySplit="1" topLeftCell="A2" activePane="bottomLeft" state="frozen"/>
      <selection pane="bottomLeft"/>
    </sheetView>
  </sheetViews>
  <sheetFormatPr defaultRowHeight="15" outlineLevelRow="0" outlineLevelCol="0" x14ac:dyDescent="55"/>
  <cols>
    <col min="1" max="1" width="13" style="22" customWidth="1"/>
    <col min="2" max="2" width="26" style="1" customWidth="1"/>
    <col min="3" max="3" width="48" style="1" customWidth="1"/>
    <col min="4" max="4" width="56" style="1" customWidth="1"/>
    <col min="5" max="5" width="30" style="1" customWidth="1"/>
    <col min="6" max="6" width="32" style="1" customWidth="1"/>
    <col min="7" max="7" width="16" style="22" customWidth="1"/>
    <col min="8" max="8" width="18" style="1" customWidth="1"/>
  </cols>
  <sheetData>
    <row r="1" ht="33" customHeight="1" spans="1:8" x14ac:dyDescent="0.25">
      <c r="A1" s="25" t="s">
        <v>192</v>
      </c>
      <c r="B1" s="9" t="s">
        <v>193</v>
      </c>
      <c r="C1" s="9" t="s">
        <v>194</v>
      </c>
      <c r="D1" s="9" t="s">
        <v>195</v>
      </c>
      <c r="E1" s="9" t="s">
        <v>196</v>
      </c>
      <c r="F1" s="9" t="s">
        <v>43</v>
      </c>
      <c r="G1" s="25" t="s">
        <v>197</v>
      </c>
      <c r="H1" s="9" t="s">
        <v>198</v>
      </c>
    </row>
    <row r="2" ht="13" customHeight="1" spans="1:8" x14ac:dyDescent="0.25">
      <c r="A2" s="30">
        <v>46250</v>
      </c>
      <c r="B2" s="26" t="s">
        <v>199</v>
      </c>
      <c r="C2" s="27" t="s">
        <v>200</v>
      </c>
      <c r="D2" s="27" t="s">
        <v>201</v>
      </c>
      <c r="E2" s="27" t="s">
        <v>202</v>
      </c>
      <c r="F2" s="26" t="s">
        <v>44</v>
      </c>
      <c r="G2" s="35">
        <f>IF($A2="","",EDATE($A2,12))</f>
        <v>46615</v>
      </c>
      <c r="H2" s="31" t="str">
        <f>IF($A2="","",IF(AND($B2&lt;&gt;"",$C2&lt;&gt;"",$D2&lt;&gt;"",$F2&lt;&gt;""),"vollständig","Pflichtangabe fehlt"))</f>
        <v>vollständig</v>
      </c>
    </row>
    <row r="3" spans="1:8" x14ac:dyDescent="0.25">
      <c r="A3" s="30"/>
      <c r="B3" s="26"/>
      <c r="C3" s="27"/>
      <c r="D3" s="27"/>
      <c r="E3" s="27"/>
      <c r="F3" s="26"/>
      <c r="G3" s="35" t="str">
        <f>IF($A3="","",EDATE($A3,12))</f>
        <v/>
      </c>
      <c r="H3" s="31" t="str">
        <f>IF($A3="","",IF(AND($B3&lt;&gt;"",$C3&lt;&gt;"",$D3&lt;&gt;"",$F3&lt;&gt;""),"vollständig","Pflichtangabe fehlt"))</f>
        <v/>
      </c>
    </row>
    <row r="4" spans="1:8" x14ac:dyDescent="0.25">
      <c r="A4" s="30"/>
      <c r="B4" s="26"/>
      <c r="C4" s="27"/>
      <c r="D4" s="27"/>
      <c r="E4" s="27"/>
      <c r="F4" s="26"/>
      <c r="G4" s="35" t="str">
        <f>IF($A4="","",EDATE($A4,12))</f>
        <v/>
      </c>
      <c r="H4" s="31" t="str">
        <f>IF($A4="","",IF(AND($B4&lt;&gt;"",$C4&lt;&gt;"",$D4&lt;&gt;"",$F4&lt;&gt;""),"vollständig","Pflichtangabe fehlt"))</f>
        <v/>
      </c>
    </row>
    <row r="5" spans="1:8" x14ac:dyDescent="0.25">
      <c r="A5" s="30"/>
      <c r="B5" s="26"/>
      <c r="C5" s="27"/>
      <c r="D5" s="27"/>
      <c r="E5" s="27"/>
      <c r="F5" s="26"/>
      <c r="G5" s="35" t="str">
        <f>IF($A5="","",EDATE($A5,12))</f>
        <v/>
      </c>
      <c r="H5" s="31" t="str">
        <f>IF($A5="","",IF(AND($B5&lt;&gt;"",$C5&lt;&gt;"",$D5&lt;&gt;"",$F5&lt;&gt;""),"vollständig","Pflichtangabe fehlt"))</f>
        <v/>
      </c>
    </row>
    <row r="6" spans="1:8" x14ac:dyDescent="0.25">
      <c r="A6" s="30"/>
      <c r="B6" s="26"/>
      <c r="C6" s="27"/>
      <c r="D6" s="27"/>
      <c r="E6" s="27"/>
      <c r="F6" s="26"/>
      <c r="G6" s="35" t="str">
        <f>IF($A6="","",EDATE($A6,12))</f>
        <v/>
      </c>
      <c r="H6" s="31" t="str">
        <f>IF($A6="","",IF(AND($B6&lt;&gt;"",$C6&lt;&gt;"",$D6&lt;&gt;"",$F6&lt;&gt;""),"vollständig","Pflichtangabe fehlt"))</f>
        <v/>
      </c>
    </row>
    <row r="7" spans="1:8" x14ac:dyDescent="0.25">
      <c r="A7" s="30"/>
      <c r="B7" s="26"/>
      <c r="C7" s="27"/>
      <c r="D7" s="27"/>
      <c r="E7" s="27"/>
      <c r="F7" s="26"/>
      <c r="G7" s="35" t="str">
        <f>IF($A7="","",EDATE($A7,12))</f>
        <v/>
      </c>
      <c r="H7" s="31" t="str">
        <f>IF($A7="","",IF(AND($B7&lt;&gt;"",$C7&lt;&gt;"",$D7&lt;&gt;"",$F7&lt;&gt;""),"vollständig","Pflichtangabe fehlt"))</f>
        <v/>
      </c>
    </row>
    <row r="8" spans="1:8" x14ac:dyDescent="0.25">
      <c r="A8" s="30"/>
      <c r="B8" s="26"/>
      <c r="C8" s="27"/>
      <c r="D8" s="27"/>
      <c r="E8" s="27"/>
      <c r="F8" s="26"/>
      <c r="G8" s="35" t="str">
        <f>IF($A8="","",EDATE($A8,12))</f>
        <v/>
      </c>
      <c r="H8" s="31" t="str">
        <f>IF($A8="","",IF(AND($B8&lt;&gt;"",$C8&lt;&gt;"",$D8&lt;&gt;"",$F8&lt;&gt;""),"vollständig","Pflichtangabe fehlt"))</f>
        <v/>
      </c>
    </row>
    <row r="9" spans="1:8" x14ac:dyDescent="0.25">
      <c r="A9" s="30"/>
      <c r="B9" s="26"/>
      <c r="C9" s="27"/>
      <c r="D9" s="27"/>
      <c r="E9" s="27"/>
      <c r="F9" s="26"/>
      <c r="G9" s="35" t="str">
        <f>IF($A9="","",EDATE($A9,12))</f>
        <v/>
      </c>
      <c r="H9" s="31" t="str">
        <f>IF($A9="","",IF(AND($B9&lt;&gt;"",$C9&lt;&gt;"",$D9&lt;&gt;"",$F9&lt;&gt;""),"vollständig","Pflichtangabe fehlt"))</f>
        <v/>
      </c>
    </row>
    <row r="10" spans="1:8" x14ac:dyDescent="0.25">
      <c r="A10" s="30"/>
      <c r="B10" s="26"/>
      <c r="C10" s="27"/>
      <c r="D10" s="27"/>
      <c r="E10" s="27"/>
      <c r="F10" s="26"/>
      <c r="G10" s="35" t="str">
        <f>IF($A10="","",EDATE($A10,12))</f>
        <v/>
      </c>
      <c r="H10" s="31" t="str">
        <f>IF($A10="","",IF(AND($B10&lt;&gt;"",$C10&lt;&gt;"",$D10&lt;&gt;"",$F10&lt;&gt;""),"vollständig","Pflichtangabe fehlt"))</f>
        <v/>
      </c>
    </row>
    <row r="11" spans="1:8" x14ac:dyDescent="0.25">
      <c r="A11" s="30"/>
      <c r="B11" s="26"/>
      <c r="C11" s="27"/>
      <c r="D11" s="27"/>
      <c r="E11" s="27"/>
      <c r="F11" s="26"/>
      <c r="G11" s="35" t="str">
        <f>IF($A11="","",EDATE($A11,12))</f>
        <v/>
      </c>
      <c r="H11" s="31" t="str">
        <f>IF($A11="","",IF(AND($B11&lt;&gt;"",$C11&lt;&gt;"",$D11&lt;&gt;"",$F11&lt;&gt;""),"vollständig","Pflichtangabe fehlt"))</f>
        <v/>
      </c>
    </row>
    <row r="12" spans="1:8" x14ac:dyDescent="0.25">
      <c r="A12" s="30"/>
      <c r="B12" s="26"/>
      <c r="C12" s="27"/>
      <c r="D12" s="27"/>
      <c r="E12" s="27"/>
      <c r="F12" s="26"/>
      <c r="G12" s="35" t="str">
        <f>IF($A12="","",EDATE($A12,12))</f>
        <v/>
      </c>
      <c r="H12" s="31" t="str">
        <f>IF($A12="","",IF(AND($B12&lt;&gt;"",$C12&lt;&gt;"",$D12&lt;&gt;"",$F12&lt;&gt;""),"vollständig","Pflichtangabe fehlt"))</f>
        <v/>
      </c>
    </row>
    <row r="13" spans="1:8" x14ac:dyDescent="0.25">
      <c r="A13" s="30"/>
      <c r="B13" s="26"/>
      <c r="C13" s="27"/>
      <c r="D13" s="27"/>
      <c r="E13" s="27"/>
      <c r="F13" s="26"/>
      <c r="G13" s="35" t="str">
        <f>IF($A13="","",EDATE($A13,12))</f>
        <v/>
      </c>
      <c r="H13" s="31" t="str">
        <f>IF($A13="","",IF(AND($B13&lt;&gt;"",$C13&lt;&gt;"",$D13&lt;&gt;"",$F13&lt;&gt;""),"vollständig","Pflichtangabe fehlt"))</f>
        <v/>
      </c>
    </row>
    <row r="15" ht="23.5" customHeight="1" spans="1:8" x14ac:dyDescent="0.25">
      <c r="A15" s="36" t="s">
        <v>203</v>
      </c>
      <c r="B15" s="36"/>
      <c r="C15" s="36"/>
      <c r="D15" s="36"/>
      <c r="E15" s="36"/>
      <c r="F15" s="36"/>
      <c r="G15" s="36"/>
      <c r="H15" s="36"/>
    </row>
  </sheetData>
  <sheetProtection sheet="1" insertRows="0" deleteRows="0" sort="0" autoFilter="0"/>
  <autoFilter ref="A1:H1"/>
  <mergeCells count="1">
    <mergeCell ref="A15:H15"/>
  </mergeCells>
  <dataValidations count="2">
    <dataValidation type="list" showErrorMessage="1" errorTitle="Nicht in der Liste" error="Zulässig sind: Erstellung, turnusmäßige Überprüfung, neues Produkt, neuer Vertriebsweg, behördlicher Hinweis, Vorfall oder Verdachtsmeldung, Gesetzesänderung" sqref="B10:B13">
      <formula1>"Erstellung,turnusmäßige Überprüfung,neues Produkt,neuer Vertriebsweg,behördlicher Hinweis,Vorfall oder Verdachtsmeldung,Gesetzesänderung"</formula1>
    </dataValidation>
    <dataValidation type="list" showErrorMessage="1" errorTitle="Nicht in der Liste" error="Zulässig sind: Erstellung, turnusmäßige Überprüfung, neues Produkt, neuer Vertriebsweg, behördlicher Hinweis, Vorfall oder Verdachtsmeldung, Gesetzesänderung" sqref="B2:B13">
      <formula1>"Erstellung,turnusmäßige Überprüfung,neues Produkt,neuer Vertriebsweg,behördlicher Hinweis,Vorfall oder Verdachtsmeldung,Gesetzesänderung"</formula1>
    </dataValidation>
  </dataValidations>
  <pageMargins left="0.6" right="0.4" top="0.6" bottom="0.6" header="0.3" footer="0.3"/>
  <pageSetup paperSize="9" orientation="landscape"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Deckblatt</vt:lpstr>
      <vt:lpstr>Rahmen</vt:lpstr>
      <vt:lpstr>Risikofelder</vt:lpstr>
      <vt:lpstr>Sorgfaltspflichten</vt:lpstr>
      <vt:lpstr>Überprüfung</vt:lpstr>
    </vt:vector>
  </TitlesOfParts>
  <Company>MyInvest Pro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MyInvest Pro</dc:creator>
  <dc:title>Risikoanalyse-Dokumentation nach § 5 GwG</dc:title>
  <dc:subject/>
  <dc:description/>
  <cp:keywords/>
  <cp:category/>
  <cp:lastModifiedBy>MyInvest Pro</cp:lastModifiedBy>
  <dcterms:created xsi:type="dcterms:W3CDTF">2026-08-16T00:00:00Z</dcterms:created>
  <dcterms:modified xsi:type="dcterms:W3CDTF">2026-08-16T00:00:00Z</dcterms:modified>
</cp:coreProperties>
</file>