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ckblatt" state="visible" r:id="rId4"/>
    <sheet sheetId="2" name="Nachweiskatalog" state="visible" r:id="rId5"/>
    <sheet sheetId="3" name="Partner" state="visible" r:id="rId6"/>
    <sheet sheetId="4" name="Nachweise" state="visible" r:id="rId7"/>
    <sheet sheetId="5" name="Einarbeitungsplan" state="visible" r:id="rId8"/>
  </sheets>
  <definedNames>
    <definedName name="_xlnm.Print_Area" localSheetId="0">'Deckblatt'!$A1:$B19</definedName>
    <definedName name="_xlnm.Print_Area" localSheetId="1">'Nachweiskatalog'!$A1:$G27</definedName>
    <definedName name="_xlnm.Print_Titles" localSheetId="1">'Nachweiskatalog'!$1:$1</definedName>
    <definedName name="_xlnm.Print_Area" localSheetId="2">'Partner'!$A1:$O15</definedName>
    <definedName name="_xlnm.Print_Titles" localSheetId="2">'Partner'!$1:$1</definedName>
    <definedName name="_xlnm.Print_Area" localSheetId="3">'Nachweise'!$A1:$L43</definedName>
    <definedName name="_xlnm.Print_Titles" localSheetId="3">'Nachweise'!$A:$B,'Nachweise'!$1:$1</definedName>
    <definedName name="_xlnm.Print_Area" localSheetId="4">'Einarbeitungsplan'!$A1:$H21</definedName>
    <definedName name="_xlnm.Print_Titles" localSheetId="4">'Einarbeitungsplan'!$1:$1</definedName>
  </definedNames>
  <calcPr calcId="171027"/>
</workbook>
</file>

<file path=xl/sharedStrings.xml><?xml version="1.0" encoding="utf-8"?>
<sst xmlns="http://schemas.openxmlformats.org/spreadsheetml/2006/main" count="342" uniqueCount="156">
  <si>
    <t>Onboarding-Tracker Vertriebspartner</t>
  </si>
  <si>
    <t>Welcher Nachweis fehlt, welcher läuft ab und wer noch nicht freigeschaltet werden darf.</t>
  </si>
  <si>
    <t>Stand</t>
  </si>
  <si>
    <t>16.08.2026</t>
  </si>
  <si>
    <t>Version</t>
  </si>
  <si>
    <t>Herausgeber</t>
  </si>
  <si>
    <t>MyInvest Pro · myinvest-pro.de</t>
  </si>
  <si>
    <t>Annahmen</t>
  </si>
  <si>
    <t>Katalog</t>
  </si>
  <si>
    <t>14 Nachweise, davon 4 gesetzlich und 10 vertraglich verlangt</t>
  </si>
  <si>
    <t>Beispielpartner</t>
  </si>
  <si>
    <t>2 Partner mit je einer Zeile für jeden Nachweis — auch für das, was fehlt</t>
  </si>
  <si>
    <t>Ablaufrechnung</t>
  </si>
  <si>
    <t>Eingang plus Gültigkeitsdauer gegen den Stichtag, Vorwarnung 60 Tage vorher</t>
  </si>
  <si>
    <t>Wichtig zur Rechtslage</t>
  </si>
  <si>
    <t>Weiterbildung und Vermögensschaden-Haftpflicht sind für Vermittler nach § 34c Abs. 1 Satz 1 Nr. 1 GewO vertraglich verlangt, nicht gesetzlich — die Pflichten aus § 34c Abs. 2a und Abs. 2 Nr. 3 GewO treffen Wohnimmobilienverwalter</t>
  </si>
  <si>
    <t>Stand im Beispiel</t>
  </si>
  <si>
    <t>Partner 1: 3 Pflichtnachweise offen, 1 abgelaufen · Partner 2: 6 offen</t>
  </si>
  <si>
    <t>Stichtag</t>
  </si>
  <si>
    <t>Unverbindliche Arbeitshilfe. Ersetzt keine Rechts-, Steuer- oder Finanzberatung. Alle eingetragenen Zahlen sind Beispielwerte und keine Marktdaten — die Mappe rechnet mit den Werten, die Sie selbst eintragen. Stand: 16.08.2026 · Version 1.</t>
  </si>
  <si>
    <t>Nachweis</t>
  </si>
  <si>
    <t>Grundlage</t>
  </si>
  <si>
    <t>Fundstelle oder Vertragsstelle</t>
  </si>
  <si>
    <t>Gültigkeitsdauer in Monaten</t>
  </si>
  <si>
    <t>Pflicht vor Freischaltung</t>
  </si>
  <si>
    <t>Wer prüft</t>
  </si>
  <si>
    <t>Hinweis</t>
  </si>
  <si>
    <t>Gewerbeanmeldung</t>
  </si>
  <si>
    <t>gesetzlich</t>
  </si>
  <si>
    <t>§ 14 GewO</t>
  </si>
  <si>
    <t>ja</t>
  </si>
  <si>
    <t>Backoffice</t>
  </si>
  <si>
    <t>Bei jeder Änderung von Anschrift, Rechtsform oder Tätigkeit neu vorzulegen.</t>
  </si>
  <si>
    <t>Erlaubnis zur Vermittlung nach § 34c GewO</t>
  </si>
  <si>
    <t>§ 34c Abs. 1 Satz 1 Nr. 1 GewO</t>
  </si>
  <si>
    <t>Die Erlaubnis selbst ist unbefristet. Prüfen, ob sie die vermittelte Tätigkeit wirklich abdeckt — Nummer 1 ist die Vermittlung, nicht die Verwaltung.</t>
  </si>
  <si>
    <t>Führungszeugnis Belegart O</t>
  </si>
  <si>
    <t>vertraglich verlangt</t>
  </si>
  <si>
    <t>Vertriebspartnervertrag [ANZUPASSEN: Ziffer]</t>
  </si>
  <si>
    <t>Keine gesetzliche Vorlagepflicht gegenüber dem Bauträger — die Behörde prüft es im Erlaubnisverfahren. Wer es dennoch verlangt, verlangt es vertraglich.</t>
  </si>
  <si>
    <t>Auszug aus dem Gewerbezentralregister</t>
  </si>
  <si>
    <t/>
  </si>
  <si>
    <t>Handelsregisterauszug bei juristischen Personen</t>
  </si>
  <si>
    <t>nein</t>
  </si>
  <si>
    <t>Entfällt bei Einzelunternehmen.</t>
  </si>
  <si>
    <t>Vermögensschaden-Haftpflichtversicherung</t>
  </si>
  <si>
    <t>Kaufmännische Leitung</t>
  </si>
  <si>
    <t>Ausdrücklich NICHT § 34c Abs. 2 Nr. 3 GewO: Die gesetzliche Versicherungspflicht trifft Wohnimmobilienverwalter nach § 34c Abs. 1 Satz 1 Nr. 4 GewO, nicht Vermittler nach Nummer 1.</t>
  </si>
  <si>
    <t>Weiterbildungsnachweis 20 Stunden in drei Jahren</t>
  </si>
  <si>
    <t>Vertriebsleitung</t>
  </si>
  <si>
    <t>Ausdrücklich NICHT § 34c Abs. 2a GewO: Die gesetzliche Weiterbildungspflicht trifft Wohnimmobilienverwalter, nicht Vermittler. Als vertragliche Anforderung ist sie zulässig und sinnvoll — als Gesetzespflicht wäre sie falsch.</t>
  </si>
  <si>
    <t>Unterweisung nach dem Geldwäschegesetz</t>
  </si>
  <si>
    <t>§ 6 GwG (interne Sicherungsmaßnahmen)</t>
  </si>
  <si>
    <t>Geldwäschebeauftragter</t>
  </si>
  <si>
    <t>Der Verpflichtete muss seine Mitarbeitenden und eingebundenen Dritten unterrichten. Teilnahmenachweis zur Akte.</t>
  </si>
  <si>
    <t>Verpflichtung auf Vertraulichkeit und Datenschutz</t>
  </si>
  <si>
    <t>Art. 28 DSGVO bei Auftragsverarbeitung</t>
  </si>
  <si>
    <t>Datenschutzkoordination</t>
  </si>
  <si>
    <t>Ob ein Auftragsverarbeitungsvertrag nötig ist, hängt von der Rolle des Partners ab und gehört vor der Freischaltung geklärt.</t>
  </si>
  <si>
    <t>Vertriebspartnervertrag unterzeichnet</t>
  </si>
  <si>
    <t>Vertriebspartnervertrag</t>
  </si>
  <si>
    <t>Geschäftsführung</t>
  </si>
  <si>
    <t>Provisionsvereinbarung unterzeichnet</t>
  </si>
  <si>
    <t>Anlage zum Vertriebspartnervertrag</t>
  </si>
  <si>
    <t>Steuerliche Angaben und Umsatzsteuerstatus</t>
  </si>
  <si>
    <t>Abrechnungsvoraussetzung</t>
  </si>
  <si>
    <t>Buchhaltung</t>
  </si>
  <si>
    <t>Ohne diese Angabe lässt sich keine Gutschrift erstellen — und die erste Abrechnung verzögert sich um Wochen.</t>
  </si>
  <si>
    <t>Produktschulung zum Projekt</t>
  </si>
  <si>
    <t>Onboarding-Programm</t>
  </si>
  <si>
    <t>Datenraumzugang eingerichtet</t>
  </si>
  <si>
    <t>Berechtigungsmatrix</t>
  </si>
  <si>
    <t>Projektleitung</t>
  </si>
  <si>
    <t>Erst nach allen Pflichtnachweisen — sonst liegt der Zugang vor der Verpflichtung.</t>
  </si>
  <si>
    <t>Bezugsdaten für die Ablaufrechnung</t>
  </si>
  <si>
    <t>Stichtag dieser Betrachtung</t>
  </si>
  <si>
    <t>Blatt „Nachweise" rechnet gegen dieses Datum. Bewusst kein TODAY().</t>
  </si>
  <si>
    <t>Vorwarnzeit in Tagen</t>
  </si>
  <si>
    <t>Ab hier meldet der Status „läuft ab". Eine Versicherungsbestätigung braucht Vorlauf — wer erst am Ablauftag nachfragt, hat eine Lücke.</t>
  </si>
  <si>
    <t>Die Spalte „Grundlage" trennt Gesetz und Vertrag, und das ist keine Formalie: Weiterbildung und Vermögensschaden-Haftpflicht sind für Vermittler nach § 34c Abs. 1 Satz 1 Nr. 1 GewO **keine** gesetzlichen Pflichten — die Weiterbildungspflicht aus § 34c Abs. 2a GewO und die Versicherungspflicht aus § 34c Abs. 2 Nr. 3 GewO treffen Wohnimmobilienverwalter nach Nummer 4. Als vertragliche Anforderung sind beide zulässig und sinnvoll; als Gesetzespflicht ausgegeben wären sie eine falsche Rechtsauskunft gegenüber dem eigenen Partner.</t>
  </si>
  <si>
    <t>Partner</t>
  </si>
  <si>
    <t>Firma</t>
  </si>
  <si>
    <t>Rechtsform</t>
  </si>
  <si>
    <t>Ansprechpartner</t>
  </si>
  <si>
    <t>E-Mail</t>
  </si>
  <si>
    <t>Start am</t>
  </si>
  <si>
    <t>Betreuer im Haus</t>
  </si>
  <si>
    <t>Pflichtnachweise gesamt</t>
  </si>
  <si>
    <t>davon gültig</t>
  </si>
  <si>
    <t>Offene Pflichtnachweise</t>
  </si>
  <si>
    <t>Nachweise laufen ab</t>
  </si>
  <si>
    <t>Abgelaufene Nachweise</t>
  </si>
  <si>
    <t>Freischaltung</t>
  </si>
  <si>
    <t>Status</t>
  </si>
  <si>
    <t>Bemerkung</t>
  </si>
  <si>
    <t>M. Sander</t>
  </si>
  <si>
    <t>Sander Immobilienvertrieb e. K.</t>
  </si>
  <si>
    <t>Einzelunternehmen</t>
  </si>
  <si>
    <t>kontakt@sander-vertrieb.example</t>
  </si>
  <si>
    <t>S. Wenger</t>
  </si>
  <si>
    <t>freigeschaltet</t>
  </si>
  <si>
    <t>K. Riedel</t>
  </si>
  <si>
    <t>Riedel Wohnbau Vertriebs GmbH</t>
  </si>
  <si>
    <t>GmbH</t>
  </si>
  <si>
    <t>info@riedel-vertrieb.example</t>
  </si>
  <si>
    <t>A. Berger</t>
  </si>
  <si>
    <t>in Aufnahme</t>
  </si>
  <si>
    <t>Die Spalte „Freischaltung" zählt nur, was der Katalog als Pflicht vor der Freischaltung führt. Sie sagt nichts darüber, ob ein Partner fachlich bereit ist — das steht im Einarbeitungsplan. Ein Partner mit dem Status „freigeschaltet" und einem abgelaufenen Pflichtnachweis ist der Fall, für den es diese Mappe gibt: Er fällt hier auf, nicht erst beim nächsten Schadensfall.</t>
  </si>
  <si>
    <t>Eingegangen am</t>
  </si>
  <si>
    <t>Gültig bis</t>
  </si>
  <si>
    <t>Tage bis Ablauf</t>
  </si>
  <si>
    <t>Abgelegt in</t>
  </si>
  <si>
    <t>Geprüft von</t>
  </si>
  <si>
    <t>Prüfung</t>
  </si>
  <si>
    <t>Datenraum · 06 Partner</t>
  </si>
  <si>
    <t>T. Brandt</t>
  </si>
  <si>
    <t>Schulungsakte</t>
  </si>
  <si>
    <t>Vertragsakte</t>
  </si>
  <si>
    <t>Jede Zeile entsteht einmal je Partner und Nachweis — auch für das, was noch fehlt. Das ist der Unterschied zu einer Ablage: Eine Ablage zeigt, was da ist, dieses Blatt zeigt, was nicht da ist. Der Nachweis selbst wird nicht abgetippt, sondern aus dem Katalog nachgeschlagen; steht in Spalte C nichts, ist die Bezeichnung dort nicht hinterlegt.</t>
  </si>
  <si>
    <t>Zeitpunkt</t>
  </si>
  <si>
    <t>Schritt</t>
  </si>
  <si>
    <t>Verantwortlich</t>
  </si>
  <si>
    <t>Ergebnis</t>
  </si>
  <si>
    <t>Erledigt am</t>
  </si>
  <si>
    <t>Tag 1</t>
  </si>
  <si>
    <t>Vertrag, Provisionsvereinbarung und Datenschutzverpflichtung unterzeichnen</t>
  </si>
  <si>
    <t>Unterschriebene Dokumente in der Vertragsakte</t>
  </si>
  <si>
    <t>Nachweise anfordern und Eingang im Tracker erfassen</t>
  </si>
  <si>
    <t>Zeilen im Blatt „Nachweise" angelegt</t>
  </si>
  <si>
    <t>Tag 2</t>
  </si>
  <si>
    <t>Teilnahmenachweis</t>
  </si>
  <si>
    <t>Tag 3</t>
  </si>
  <si>
    <t>Produkt- und Projektschulung, Teil 1: Objekt und Zielgruppe</t>
  </si>
  <si>
    <t>Schulungsprotokoll</t>
  </si>
  <si>
    <t>Tag 4</t>
  </si>
  <si>
    <t>Produkt- und Projektschulung, Teil 2: Preisliste und Nachlassrahmen</t>
  </si>
  <si>
    <t>Tag 5</t>
  </si>
  <si>
    <t>Datenraum einrichten und Rechte nach Berechtigungsmatrix vergeben</t>
  </si>
  <si>
    <t>Eintrag im Freigabeprotokoll</t>
  </si>
  <si>
    <t>Woche 2</t>
  </si>
  <si>
    <t>Erstes Kundengespräch begleitet</t>
  </si>
  <si>
    <t>Gesprächsnotiz mit Rückmeldung</t>
  </si>
  <si>
    <t>Reservierungsstrecke und Formulare durchgesprochen</t>
  </si>
  <si>
    <t>Checkliste abgehakt</t>
  </si>
  <si>
    <t>Woche 3</t>
  </si>
  <si>
    <t>Abrechnungslauf und Provisionsabrechnung erklärt</t>
  </si>
  <si>
    <t>Musterabrechnung übergeben</t>
  </si>
  <si>
    <t>Woche 4</t>
  </si>
  <si>
    <t>Erste eigene Reservierung geprüft</t>
  </si>
  <si>
    <t>Prüfvermerk</t>
  </si>
  <si>
    <t>Rückmeldegespräch und Zielvereinbarung</t>
  </si>
  <si>
    <t>Protokoll mit Zielen</t>
  </si>
  <si>
    <t>Monat 3</t>
  </si>
  <si>
    <t>Nachweise auf Vollständigkeit und Ablauf geprüft</t>
  </si>
  <si>
    <t>Prüfvermerk im Tracker</t>
  </si>
  <si>
    <t>Der Plan ist die zweite Hälfte des Onboardings: Die Nachweise sagen, ob ein Partner arbeiten darf, dieser Plan sagt, ob er es kann. Beides gehört zusammen — ein freigeschalteter Partner ohne Produktschulung verkauft mit der falschen Preisliste, und das fällt erst beim Notartermin auf.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</si>
</sst>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.MM.YYYY"/>
  </numFmts>
  <fonts count="8" x14ac:knownFonts="1">
    <font>
      <color theme="1"/>
      <family val="2"/>
      <scheme val="minor"/>
      <sz val="11"/>
      <name val="Calibri"/>
    </font>
    <font>
      <color rgb="FF18181B"/>
      <sz val="10"/>
      <name val="Arial"/>
    </font>
    <font>
      <b/>
      <color rgb="FF18181B"/>
      <sz val="20"/>
      <name val="Arial"/>
    </font>
    <font>
      <color rgb="FF6B6B74"/>
      <sz val="11"/>
      <name val="Arial"/>
    </font>
    <font>
      <b/>
      <color rgb="FF6B6B74"/>
      <sz val="10"/>
      <name val="Arial"/>
    </font>
    <font>
      <b/>
      <color rgb="FF18181B"/>
      <sz val="10"/>
      <name val="Arial"/>
    </font>
    <font>
      <color rgb="FF6B6B74"/>
      <sz val="9"/>
      <name val="Arial"/>
    </font>
    <font>
      <b/>
      <color rgb="FFB8461E"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AF7F5"/>
      </patternFill>
    </fill>
    <fill>
      <patternFill patternType="solid">
        <fgColor rgb="FFFDF6F2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B8461E"/>
      </bottom>
      <diagonal/>
    </border>
    <border>
      <left/>
      <right/>
      <top style="thin">
        <color rgb="FFE4E4E8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3" fontId="1" fillId="0" borderId="0" xfId="0" applyNumberFormat="1" applyFont="1"/>
    <xf numFmtId="0" fontId="5" fillId="2" borderId="1" xfId="0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vertical="center" wrapText="1"/>
    </xf>
    <xf numFmtId="0" fontId="5" fillId="3" borderId="0" xfId="0" applyFont="1" applyFill="1" applyAlignment="1" applyProtection="1">
      <alignment vertical="top" wrapText="1" indent="1"/>
      <protection locked="0"/>
    </xf>
    <xf numFmtId="0" fontId="1" fillId="3" borderId="0" xfId="0" applyFont="1" applyFill="1" applyAlignment="1" applyProtection="1">
      <alignment vertical="top" indent="1"/>
      <protection locked="0"/>
    </xf>
    <xf numFmtId="0" fontId="1" fillId="3" borderId="0" xfId="0" applyFont="1" applyFill="1" applyAlignment="1" applyProtection="1">
      <alignment vertical="top" wrapText="1" indent="1"/>
      <protection locked="0"/>
    </xf>
    <xf numFmtId="3" fontId="1" fillId="3" borderId="0" xfId="0" applyNumberFormat="1" applyFont="1" applyFill="1" applyAlignment="1" applyProtection="1">
      <alignment horizontal="right" vertical="top" indent="1"/>
      <protection locked="0"/>
    </xf>
    <xf numFmtId="0" fontId="7" fillId="2" borderId="2" xfId="0" applyFont="1" applyFill="1" applyBorder="1"/>
    <xf numFmtId="0" fontId="1" fillId="2" borderId="2" xfId="0" applyFont="1" applyFill="1" applyBorder="1"/>
    <xf numFmtId="3" fontId="1" fillId="2" borderId="2" xfId="0" applyNumberFormat="1" applyFont="1" applyFill="1" applyBorder="1"/>
    <xf numFmtId="164" fontId="1" fillId="3" borderId="0" xfId="0" applyNumberFormat="1" applyFont="1" applyFill="1" applyAlignment="1" applyProtection="1">
      <alignment vertical="top"/>
      <protection locked="0"/>
    </xf>
    <xf numFmtId="0" fontId="6" fillId="0" borderId="0" xfId="0" applyFont="1" applyAlignment="1">
      <alignment vertical="top" wrapText="1" indent="1"/>
    </xf>
    <xf numFmtId="164" fontId="1" fillId="0" borderId="0" xfId="0" applyNumberFormat="1" applyFont="1"/>
    <xf numFmtId="164" fontId="5" fillId="2" borderId="1" xfId="0" applyNumberFormat="1" applyFont="1" applyFill="1" applyBorder="1" applyAlignment="1">
      <alignment vertical="center" wrapText="1"/>
    </xf>
    <xf numFmtId="164" fontId="1" fillId="3" borderId="0" xfId="0" applyNumberFormat="1" applyFont="1" applyFill="1" applyAlignment="1" applyProtection="1">
      <alignment horizontal="right" vertical="top" indent="1"/>
      <protection locked="0"/>
    </xf>
    <xf numFmtId="3" fontId="1" fillId="0" borderId="0" xfId="0" applyNumberFormat="1" applyFont="1" applyAlignment="1" applyProtection="1">
      <alignment horizontal="right" vertical="top" indent="1"/>
    </xf>
    <xf numFmtId="0" fontId="1" fillId="0" borderId="0" xfId="0" applyFont="1" applyAlignment="1" applyProtection="1">
      <alignment vertical="top" indent="1"/>
    </xf>
    <xf numFmtId="164" fontId="1" fillId="0" borderId="0" xfId="0" applyNumberFormat="1" applyFont="1" applyAlignment="1" applyProtection="1">
      <alignment horizontal="right" vertical="top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238250" cy="4953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9"/>
  <sheetViews>
    <sheetView workbookViewId="0" showGridLines="0"/>
  </sheetViews>
  <sheetFormatPr defaultRowHeight="15" outlineLevelRow="0" outlineLevelCol="0" x14ac:dyDescent="55"/>
  <cols>
    <col min="1" max="1" width="24" style="1" customWidth="1"/>
    <col min="2" max="2" width="62" style="2" customWidth="1"/>
  </cols>
  <sheetData>
    <row r="1" ht="44" customHeight="1" x14ac:dyDescent="0.25"/>
    <row r="4" spans="1:1" x14ac:dyDescent="0.25">
      <c r="A4" s="3" t="s">
        <v>0</v>
      </c>
    </row>
    <row r="5" spans="1:1" x14ac:dyDescent="0.25">
      <c r="A5" s="4" t="s">
        <v>1</v>
      </c>
    </row>
    <row r="7" spans="1:2" x14ac:dyDescent="0.25">
      <c r="A7" s="5" t="s">
        <v>2</v>
      </c>
      <c r="B7" s="2" t="s">
        <v>3</v>
      </c>
    </row>
    <row r="8" spans="1:2" x14ac:dyDescent="0.25">
      <c r="A8" s="5" t="s">
        <v>4</v>
      </c>
      <c r="B8" s="2">
        <v>1</v>
      </c>
    </row>
    <row r="9" spans="1:2" x14ac:dyDescent="0.25">
      <c r="A9" s="5" t="s">
        <v>5</v>
      </c>
      <c r="B9" s="2" t="s">
        <v>6</v>
      </c>
    </row>
    <row r="11" spans="1:1" x14ac:dyDescent="0.25">
      <c r="A11" s="6" t="s">
        <v>7</v>
      </c>
    </row>
    <row r="12" ht="13" customHeight="1" spans="1:2" x14ac:dyDescent="0.25">
      <c r="A12" s="7" t="s">
        <v>8</v>
      </c>
      <c r="B12" s="2" t="s">
        <v>9</v>
      </c>
    </row>
    <row r="13" ht="23.5" customHeight="1" spans="1:2" x14ac:dyDescent="0.25">
      <c r="A13" s="7" t="s">
        <v>10</v>
      </c>
      <c r="B13" s="2" t="s">
        <v>11</v>
      </c>
    </row>
    <row r="14" ht="23.5" customHeight="1" spans="1:2" x14ac:dyDescent="0.25">
      <c r="A14" s="7" t="s">
        <v>12</v>
      </c>
      <c r="B14" s="2" t="s">
        <v>13</v>
      </c>
    </row>
    <row r="15" ht="44.5" customHeight="1" spans="1:2" x14ac:dyDescent="0.25">
      <c r="A15" s="7" t="s">
        <v>14</v>
      </c>
      <c r="B15" s="2" t="s">
        <v>15</v>
      </c>
    </row>
    <row r="16" ht="23.5" customHeight="1" spans="1:2" x14ac:dyDescent="0.25">
      <c r="A16" s="7" t="s">
        <v>16</v>
      </c>
      <c r="B16" s="2" t="s">
        <v>17</v>
      </c>
    </row>
    <row r="17" ht="13" customHeight="1" spans="1:2" x14ac:dyDescent="0.25">
      <c r="A17" s="7" t="s">
        <v>18</v>
      </c>
      <c r="B17" s="2" t="s">
        <v>3</v>
      </c>
    </row>
    <row r="19" ht="46" customHeight="1" spans="1:2" x14ac:dyDescent="0.25">
      <c r="A19" s="8" t="s">
        <v>19</v>
      </c>
      <c r="B19" s="8"/>
    </row>
  </sheetData>
  <sheetProtection sheet="1" insertRows="0" deleteRows="0" sort="0" autoFilter="0"/>
  <mergeCells count="1">
    <mergeCell ref="A19:B19"/>
  </mergeCells>
  <pageMargins left="0.6" right="0.4" top="0.6" bottom="0.6" header="0.3" footer="0.3"/>
  <pageSetup paperSize="9" orientation="portrait" horizontalDpi="4294967295" verticalDpi="4294967295" scale="100" fitToWidth="1" fitToHeight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44" style="1" customWidth="1"/>
    <col min="2" max="2" width="20" style="1" customWidth="1"/>
    <col min="3" max="3" width="36" style="1" customWidth="1"/>
    <col min="4" max="4" width="13" style="9" customWidth="1"/>
    <col min="5" max="5" width="13" style="1" customWidth="1"/>
    <col min="6" max="6" width="22" style="1" customWidth="1"/>
    <col min="7" max="7" width="66" style="1" customWidth="1"/>
  </cols>
  <sheetData>
    <row r="1" ht="44" customHeight="1" spans="1:7" x14ac:dyDescent="0.25">
      <c r="A1" s="10" t="s">
        <v>20</v>
      </c>
      <c r="B1" s="10" t="s">
        <v>21</v>
      </c>
      <c r="C1" s="10" t="s">
        <v>22</v>
      </c>
      <c r="D1" s="11" t="s">
        <v>23</v>
      </c>
      <c r="E1" s="10" t="s">
        <v>24</v>
      </c>
      <c r="F1" s="10" t="s">
        <v>25</v>
      </c>
      <c r="G1" s="10" t="s">
        <v>26</v>
      </c>
    </row>
    <row r="2" ht="23.5" customHeight="1" spans="1:7" x14ac:dyDescent="0.25">
      <c r="A2" s="12" t="s">
        <v>27</v>
      </c>
      <c r="B2" s="13" t="s">
        <v>28</v>
      </c>
      <c r="C2" s="14" t="s">
        <v>29</v>
      </c>
      <c r="D2" s="15">
        <v>0</v>
      </c>
      <c r="E2" s="13" t="s">
        <v>30</v>
      </c>
      <c r="F2" s="13" t="s">
        <v>31</v>
      </c>
      <c r="G2" s="14" t="s">
        <v>32</v>
      </c>
    </row>
    <row r="3" ht="34" customHeight="1" spans="1:7" x14ac:dyDescent="0.25">
      <c r="A3" s="12" t="s">
        <v>33</v>
      </c>
      <c r="B3" s="13" t="s">
        <v>28</v>
      </c>
      <c r="C3" s="14" t="s">
        <v>34</v>
      </c>
      <c r="D3" s="15">
        <v>0</v>
      </c>
      <c r="E3" s="13" t="s">
        <v>30</v>
      </c>
      <c r="F3" s="13" t="s">
        <v>31</v>
      </c>
      <c r="G3" s="14" t="s">
        <v>35</v>
      </c>
    </row>
    <row r="4" ht="34" customHeight="1" spans="1:7" x14ac:dyDescent="0.25">
      <c r="A4" s="12" t="s">
        <v>36</v>
      </c>
      <c r="B4" s="13" t="s">
        <v>37</v>
      </c>
      <c r="C4" s="14" t="s">
        <v>38</v>
      </c>
      <c r="D4" s="15">
        <v>12</v>
      </c>
      <c r="E4" s="13" t="s">
        <v>30</v>
      </c>
      <c r="F4" s="13" t="s">
        <v>31</v>
      </c>
      <c r="G4" s="14" t="s">
        <v>39</v>
      </c>
    </row>
    <row r="5" ht="23.5" customHeight="1" spans="1:7" x14ac:dyDescent="0.25">
      <c r="A5" s="12" t="s">
        <v>40</v>
      </c>
      <c r="B5" s="13" t="s">
        <v>37</v>
      </c>
      <c r="C5" s="14" t="s">
        <v>38</v>
      </c>
      <c r="D5" s="15">
        <v>12</v>
      </c>
      <c r="E5" s="13" t="s">
        <v>30</v>
      </c>
      <c r="F5" s="13" t="s">
        <v>31</v>
      </c>
      <c r="G5" s="14" t="s">
        <v>41</v>
      </c>
    </row>
    <row r="6" ht="23.5" customHeight="1" spans="1:7" x14ac:dyDescent="0.25">
      <c r="A6" s="12" t="s">
        <v>42</v>
      </c>
      <c r="B6" s="13" t="s">
        <v>37</v>
      </c>
      <c r="C6" s="14" t="s">
        <v>38</v>
      </c>
      <c r="D6" s="15">
        <v>12</v>
      </c>
      <c r="E6" s="13" t="s">
        <v>43</v>
      </c>
      <c r="F6" s="13" t="s">
        <v>31</v>
      </c>
      <c r="G6" s="14" t="s">
        <v>44</v>
      </c>
    </row>
    <row r="7" ht="34" customHeight="1" spans="1:7" x14ac:dyDescent="0.25">
      <c r="A7" s="12" t="s">
        <v>45</v>
      </c>
      <c r="B7" s="13" t="s">
        <v>37</v>
      </c>
      <c r="C7" s="14" t="s">
        <v>38</v>
      </c>
      <c r="D7" s="15">
        <v>12</v>
      </c>
      <c r="E7" s="13" t="s">
        <v>30</v>
      </c>
      <c r="F7" s="13" t="s">
        <v>46</v>
      </c>
      <c r="G7" s="14" t="s">
        <v>47</v>
      </c>
    </row>
    <row r="8" ht="44.5" customHeight="1" spans="1:7" x14ac:dyDescent="0.25">
      <c r="A8" s="12" t="s">
        <v>48</v>
      </c>
      <c r="B8" s="13" t="s">
        <v>37</v>
      </c>
      <c r="C8" s="14" t="s">
        <v>38</v>
      </c>
      <c r="D8" s="15">
        <v>36</v>
      </c>
      <c r="E8" s="13" t="s">
        <v>43</v>
      </c>
      <c r="F8" s="13" t="s">
        <v>49</v>
      </c>
      <c r="G8" s="14" t="s">
        <v>50</v>
      </c>
    </row>
    <row r="9" ht="23.5" customHeight="1" spans="1:7" x14ac:dyDescent="0.25">
      <c r="A9" s="12" t="s">
        <v>51</v>
      </c>
      <c r="B9" s="13" t="s">
        <v>28</v>
      </c>
      <c r="C9" s="14" t="s">
        <v>52</v>
      </c>
      <c r="D9" s="15">
        <v>12</v>
      </c>
      <c r="E9" s="13" t="s">
        <v>30</v>
      </c>
      <c r="F9" s="13" t="s">
        <v>53</v>
      </c>
      <c r="G9" s="14" t="s">
        <v>54</v>
      </c>
    </row>
    <row r="10" ht="23.5" customHeight="1" spans="1:7" x14ac:dyDescent="0.25">
      <c r="A10" s="12" t="s">
        <v>55</v>
      </c>
      <c r="B10" s="13" t="s">
        <v>28</v>
      </c>
      <c r="C10" s="14" t="s">
        <v>56</v>
      </c>
      <c r="D10" s="15">
        <v>0</v>
      </c>
      <c r="E10" s="13" t="s">
        <v>30</v>
      </c>
      <c r="F10" s="13" t="s">
        <v>57</v>
      </c>
      <c r="G10" s="14" t="s">
        <v>58</v>
      </c>
    </row>
    <row r="11" ht="13" customHeight="1" spans="1:7" x14ac:dyDescent="0.25">
      <c r="A11" s="12" t="s">
        <v>59</v>
      </c>
      <c r="B11" s="13" t="s">
        <v>37</v>
      </c>
      <c r="C11" s="14" t="s">
        <v>60</v>
      </c>
      <c r="D11" s="15">
        <v>0</v>
      </c>
      <c r="E11" s="13" t="s">
        <v>30</v>
      </c>
      <c r="F11" s="13" t="s">
        <v>61</v>
      </c>
      <c r="G11" s="14" t="s">
        <v>41</v>
      </c>
    </row>
    <row r="12" ht="13" customHeight="1" spans="1:7" x14ac:dyDescent="0.25">
      <c r="A12" s="12" t="s">
        <v>62</v>
      </c>
      <c r="B12" s="13" t="s">
        <v>37</v>
      </c>
      <c r="C12" s="14" t="s">
        <v>63</v>
      </c>
      <c r="D12" s="15">
        <v>0</v>
      </c>
      <c r="E12" s="13" t="s">
        <v>30</v>
      </c>
      <c r="F12" s="13" t="s">
        <v>46</v>
      </c>
      <c r="G12" s="14" t="s">
        <v>41</v>
      </c>
    </row>
    <row r="13" ht="23.5" customHeight="1" spans="1:7" x14ac:dyDescent="0.25">
      <c r="A13" s="12" t="s">
        <v>64</v>
      </c>
      <c r="B13" s="13" t="s">
        <v>37</v>
      </c>
      <c r="C13" s="14" t="s">
        <v>65</v>
      </c>
      <c r="D13" s="15">
        <v>0</v>
      </c>
      <c r="E13" s="13" t="s">
        <v>30</v>
      </c>
      <c r="F13" s="13" t="s">
        <v>66</v>
      </c>
      <c r="G13" s="14" t="s">
        <v>67</v>
      </c>
    </row>
    <row r="14" ht="13" customHeight="1" spans="1:7" x14ac:dyDescent="0.25">
      <c r="A14" s="12" t="s">
        <v>68</v>
      </c>
      <c r="B14" s="13" t="s">
        <v>37</v>
      </c>
      <c r="C14" s="14" t="s">
        <v>69</v>
      </c>
      <c r="D14" s="15">
        <v>24</v>
      </c>
      <c r="E14" s="13" t="s">
        <v>43</v>
      </c>
      <c r="F14" s="13" t="s">
        <v>49</v>
      </c>
      <c r="G14" s="14" t="s">
        <v>41</v>
      </c>
    </row>
    <row r="15" ht="23.5" customHeight="1" spans="1:7" x14ac:dyDescent="0.25">
      <c r="A15" s="12" t="s">
        <v>70</v>
      </c>
      <c r="B15" s="13" t="s">
        <v>37</v>
      </c>
      <c r="C15" s="14" t="s">
        <v>71</v>
      </c>
      <c r="D15" s="15">
        <v>0</v>
      </c>
      <c r="E15" s="13" t="s">
        <v>30</v>
      </c>
      <c r="F15" s="13" t="s">
        <v>72</v>
      </c>
      <c r="G15" s="14" t="s">
        <v>73</v>
      </c>
    </row>
    <row r="16" spans="1:7" x14ac:dyDescent="0.25">
      <c r="A16" s="14"/>
      <c r="B16" s="13"/>
      <c r="C16" s="14"/>
      <c r="D16" s="15"/>
      <c r="E16" s="13"/>
      <c r="F16" s="13"/>
      <c r="G16" s="14"/>
    </row>
    <row r="17" spans="1:7" x14ac:dyDescent="0.25">
      <c r="A17" s="14"/>
      <c r="B17" s="13"/>
      <c r="C17" s="14"/>
      <c r="D17" s="15"/>
      <c r="E17" s="13"/>
      <c r="F17" s="13"/>
      <c r="G17" s="14"/>
    </row>
    <row r="18" spans="1:7" x14ac:dyDescent="0.25">
      <c r="A18" s="14"/>
      <c r="B18" s="13"/>
      <c r="C18" s="14"/>
      <c r="D18" s="15"/>
      <c r="E18" s="13"/>
      <c r="F18" s="13"/>
      <c r="G18" s="14"/>
    </row>
    <row r="19" spans="1:7" x14ac:dyDescent="0.25">
      <c r="A19" s="14"/>
      <c r="B19" s="13"/>
      <c r="C19" s="14"/>
      <c r="D19" s="15"/>
      <c r="E19" s="13"/>
      <c r="F19" s="13"/>
      <c r="G19" s="14"/>
    </row>
    <row r="20" spans="1:7" x14ac:dyDescent="0.25">
      <c r="A20" s="14"/>
      <c r="B20" s="13"/>
      <c r="C20" s="14"/>
      <c r="D20" s="15"/>
      <c r="E20" s="13"/>
      <c r="F20" s="13"/>
      <c r="G20" s="14"/>
    </row>
    <row r="21" spans="1:7" x14ac:dyDescent="0.25">
      <c r="A21" s="14"/>
      <c r="B21" s="13"/>
      <c r="C21" s="14"/>
      <c r="D21" s="15"/>
      <c r="E21" s="13"/>
      <c r="F21" s="13"/>
      <c r="G21" s="14"/>
    </row>
    <row r="23" spans="1:7" x14ac:dyDescent="0.25">
      <c r="A23" s="16" t="s">
        <v>74</v>
      </c>
      <c r="B23" s="17"/>
      <c r="C23" s="17"/>
      <c r="D23" s="18"/>
      <c r="E23" s="17"/>
      <c r="F23" s="17"/>
      <c r="G23" s="17"/>
    </row>
    <row r="24" ht="23.5" customHeight="1" spans="1:3" x14ac:dyDescent="0.25">
      <c r="A24" s="7" t="s">
        <v>75</v>
      </c>
      <c r="B24" s="19">
        <v>46250</v>
      </c>
      <c r="C24" s="20" t="s">
        <v>76</v>
      </c>
    </row>
    <row r="25" ht="44.5" customHeight="1" spans="1:3" x14ac:dyDescent="0.25">
      <c r="A25" s="7" t="s">
        <v>77</v>
      </c>
      <c r="B25" s="15">
        <v>60</v>
      </c>
      <c r="C25" s="20" t="s">
        <v>78</v>
      </c>
    </row>
    <row r="27" ht="34" customHeight="1" spans="1:7" x14ac:dyDescent="0.25">
      <c r="A27" s="20" t="s">
        <v>79</v>
      </c>
      <c r="B27" s="20"/>
      <c r="C27" s="20"/>
      <c r="D27" s="20"/>
      <c r="E27" s="20"/>
      <c r="F27" s="20"/>
      <c r="G27" s="20"/>
    </row>
  </sheetData>
  <sheetProtection sheet="1" insertRows="0" deleteRows="0" sort="0" autoFilter="0"/>
  <autoFilter ref="A1:G1"/>
  <mergeCells count="1">
    <mergeCell ref="A27:G27"/>
  </mergeCells>
  <dataValidations count="7">
    <dataValidation type="list" showErrorMessage="1" errorTitle="Nicht in der Liste" error="Zulässig sind: gesetzlich, vertraglich verlangt, freiwillig" sqref="B10:B21">
      <formula1>"gesetzlich,vertraglich verlangt,freiwillig"</formula1>
    </dataValidation>
    <dataValidation type="list" showErrorMessage="1" errorTitle="Nicht in der Liste" error="Zulässig sind: gesetzlich, vertraglich verlangt, freiwillig" sqref="B2:B21">
      <formula1>"gesetzlich,vertraglich verlangt,freiwillig"</formula1>
    </dataValidation>
    <dataValidation type="decimal" allowBlank="1" showErrorMessage="1" errorTitle="Wert außerhalb des Bereichs" error="Zulässig sind Werte zwischen 0 und 365." sqref="B25">
      <formula1>0</formula1>
      <formula2>365</formula2>
    </dataValidation>
    <dataValidation type="decimal" allowBlank="1" showErrorMessage="1" errorTitle="Wert außerhalb des Bereichs" error="Zulässig sind Werte zwischen 0 und 240." sqref="D10:D21">
      <formula1>0</formula1>
      <formula2>240</formula2>
    </dataValidation>
    <dataValidation type="decimal" allowBlank="1" showErrorMessage="1" errorTitle="Wert außerhalb des Bereichs" error="Zulässig sind Werte zwischen 0 und 240." sqref="D2:D21">
      <formula1>0</formula1>
      <formula2>240</formula2>
    </dataValidation>
    <dataValidation type="list" showErrorMessage="1" errorTitle="Nicht in der Liste" error="Zulässig sind: ja, nein" sqref="E10:E21">
      <formula1>"ja,nein"</formula1>
    </dataValidation>
    <dataValidation type="list" showErrorMessage="1" errorTitle="Nicht in der Liste" error="Zulässig sind: ja, nein" sqref="E2:E21">
      <formula1>"ja,nein"</formula1>
    </dataValidation>
  </dataValidations>
  <pageMargins left="0.6" right="0.4" top="0.6" bottom="0.6" header="0.3" footer="0.3"/>
  <pageSetup paperSize="9" orientation="landscape" horizontalDpi="4294967295" verticalDpi="4294967295" scale="100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8" style="1" customWidth="1"/>
    <col min="2" max="2" width="32" style="1" customWidth="1"/>
    <col min="3" max="4" width="18" style="1" customWidth="1"/>
    <col min="5" max="5" width="32" style="1" customWidth="1"/>
    <col min="6" max="6" width="13" style="21" customWidth="1"/>
    <col min="7" max="7" width="18" style="1" customWidth="1"/>
    <col min="8" max="8" width="13" style="9" customWidth="1"/>
    <col min="9" max="9" width="12" style="9" customWidth="1"/>
    <col min="10" max="12" width="13" style="9" customWidth="1"/>
    <col min="13" max="13" width="22" style="1" customWidth="1"/>
    <col min="14" max="14" width="16" style="1" customWidth="1"/>
    <col min="15" max="15" width="30" style="1" customWidth="1"/>
  </cols>
  <sheetData>
    <row r="1" ht="44" customHeight="1" spans="1:15" x14ac:dyDescent="0.25">
      <c r="A1" s="10" t="s">
        <v>80</v>
      </c>
      <c r="B1" s="10" t="s">
        <v>81</v>
      </c>
      <c r="C1" s="10" t="s">
        <v>82</v>
      </c>
      <c r="D1" s="10" t="s">
        <v>83</v>
      </c>
      <c r="E1" s="10" t="s">
        <v>84</v>
      </c>
      <c r="F1" s="22" t="s">
        <v>85</v>
      </c>
      <c r="G1" s="10" t="s">
        <v>86</v>
      </c>
      <c r="H1" s="11" t="s">
        <v>87</v>
      </c>
      <c r="I1" s="11" t="s">
        <v>88</v>
      </c>
      <c r="J1" s="11" t="s">
        <v>89</v>
      </c>
      <c r="K1" s="11" t="s">
        <v>90</v>
      </c>
      <c r="L1" s="11" t="s">
        <v>91</v>
      </c>
      <c r="M1" s="10" t="s">
        <v>92</v>
      </c>
      <c r="N1" s="10" t="s">
        <v>93</v>
      </c>
      <c r="O1" s="10" t="s">
        <v>94</v>
      </c>
    </row>
    <row r="2" spans="1:15" x14ac:dyDescent="0.25">
      <c r="A2" s="13" t="s">
        <v>95</v>
      </c>
      <c r="B2" s="13" t="s">
        <v>96</v>
      </c>
      <c r="C2" s="13" t="s">
        <v>97</v>
      </c>
      <c r="D2" s="13" t="s">
        <v>95</v>
      </c>
      <c r="E2" s="13" t="s">
        <v>98</v>
      </c>
      <c r="F2" s="23">
        <v>46146</v>
      </c>
      <c r="G2" s="13" t="s">
        <v>99</v>
      </c>
      <c r="H2" s="24">
        <f>IF($A2="","",COUNTIF(Nachweiskatalog!$E$2:$E$21,"ja"))</f>
        <v>11</v>
      </c>
      <c r="I2" s="24">
        <f>IF($A2="","",COUNTIFS(Nachweise!$A$2:$A$41,$A2,Nachweise!$D$2:$D$41,"ja",Nachweise!$I$2:$I$41,"gültig")+COUNTIFS(Nachweise!$A$2:$A$41,$A2,Nachweise!$D$2:$D$41,"ja",Nachweise!$I$2:$I$41,"gültig ohne Befristung"))</f>
        <v>8</v>
      </c>
      <c r="J2" s="24">
        <f>IF($A2="","",$H2-$I2)</f>
        <v>3</v>
      </c>
      <c r="K2" s="24">
        <f>IF($A2="","",COUNTIFS(Nachweise!$A$2:$A$41,$A2,Nachweise!$I$2:$I$41,"läuft ab"))</f>
        <v>2</v>
      </c>
      <c r="L2" s="24">
        <f>IF($A2="","",COUNTIFS(Nachweise!$A$2:$A$41,$A2,Nachweise!$I$2:$I$41,"abgelaufen"))</f>
        <v>1</v>
      </c>
      <c r="M2" s="25" t="str">
        <f>IF($A2="","",IF($J2&gt;0,"Pflichtnachweise offen","möglich"))</f>
        <v>Pflichtnachweise offen</v>
      </c>
      <c r="N2" s="13" t="s">
        <v>100</v>
      </c>
      <c r="O2" s="13"/>
    </row>
    <row r="3" spans="1:15" x14ac:dyDescent="0.25">
      <c r="A3" s="13" t="s">
        <v>101</v>
      </c>
      <c r="B3" s="13" t="s">
        <v>102</v>
      </c>
      <c r="C3" s="13" t="s">
        <v>103</v>
      </c>
      <c r="D3" s="13" t="s">
        <v>101</v>
      </c>
      <c r="E3" s="13" t="s">
        <v>104</v>
      </c>
      <c r="F3" s="23">
        <v>46223</v>
      </c>
      <c r="G3" s="13" t="s">
        <v>105</v>
      </c>
      <c r="H3" s="24">
        <f>IF($A3="","",COUNTIF(Nachweiskatalog!$E$2:$E$21,"ja"))</f>
        <v>11</v>
      </c>
      <c r="I3" s="24">
        <f>IF($A3="","",COUNTIFS(Nachweise!$A$2:$A$41,$A3,Nachweise!$D$2:$D$41,"ja",Nachweise!$I$2:$I$41,"gültig")+COUNTIFS(Nachweise!$A$2:$A$41,$A3,Nachweise!$D$2:$D$41,"ja",Nachweise!$I$2:$I$41,"gültig ohne Befristung"))</f>
        <v>5</v>
      </c>
      <c r="J3" s="24">
        <f>IF($A3="","",$H3-$I3)</f>
        <v>6</v>
      </c>
      <c r="K3" s="24">
        <f>IF($A3="","",COUNTIFS(Nachweise!$A$2:$A$41,$A3,Nachweise!$I$2:$I$41,"läuft ab"))</f>
        <v>0</v>
      </c>
      <c r="L3" s="24">
        <f>IF($A3="","",COUNTIFS(Nachweise!$A$2:$A$41,$A3,Nachweise!$I$2:$I$41,"abgelaufen"))</f>
        <v>0</v>
      </c>
      <c r="M3" s="25" t="str">
        <f>IF($A3="","",IF($J3&gt;0,"Pflichtnachweise offen","möglich"))</f>
        <v>Pflichtnachweise offen</v>
      </c>
      <c r="N3" s="13" t="s">
        <v>106</v>
      </c>
      <c r="O3" s="13"/>
    </row>
    <row r="4" spans="1:15" x14ac:dyDescent="0.25">
      <c r="A4" s="13"/>
      <c r="B4" s="13"/>
      <c r="C4" s="13"/>
      <c r="D4" s="13"/>
      <c r="E4" s="13"/>
      <c r="F4" s="23"/>
      <c r="G4" s="13"/>
      <c r="H4" s="24" t="str">
        <f>IF($A4="","",COUNTIF(Nachweiskatalog!$E$2:$E$21,"ja"))</f>
        <v/>
      </c>
      <c r="I4" s="24" t="str">
        <f>IF($A4="","",COUNTIFS(Nachweise!$A$2:$A$41,$A4,Nachweise!$D$2:$D$41,"ja",Nachweise!$I$2:$I$41,"gültig")+COUNTIFS(Nachweise!$A$2:$A$41,$A4,Nachweise!$D$2:$D$41,"ja",Nachweise!$I$2:$I$41,"gültig ohne Befristung"))</f>
        <v/>
      </c>
      <c r="J4" s="24" t="str">
        <f>IF($A4="","",$H4-$I4)</f>
        <v/>
      </c>
      <c r="K4" s="24" t="str">
        <f>IF($A4="","",COUNTIFS(Nachweise!$A$2:$A$41,$A4,Nachweise!$I$2:$I$41,"läuft ab"))</f>
        <v/>
      </c>
      <c r="L4" s="24" t="str">
        <f>IF($A4="","",COUNTIFS(Nachweise!$A$2:$A$41,$A4,Nachweise!$I$2:$I$41,"abgelaufen"))</f>
        <v/>
      </c>
      <c r="M4" s="25" t="str">
        <f>IF($A4="","",IF($J4&gt;0,"Pflichtnachweise offen","möglich"))</f>
        <v/>
      </c>
      <c r="N4" s="13"/>
      <c r="O4" s="13"/>
    </row>
    <row r="5" spans="1:15" x14ac:dyDescent="0.25">
      <c r="A5" s="13"/>
      <c r="B5" s="13"/>
      <c r="C5" s="13"/>
      <c r="D5" s="13"/>
      <c r="E5" s="13"/>
      <c r="F5" s="23"/>
      <c r="G5" s="13"/>
      <c r="H5" s="24" t="str">
        <f>IF($A5="","",COUNTIF(Nachweiskatalog!$E$2:$E$21,"ja"))</f>
        <v/>
      </c>
      <c r="I5" s="24" t="str">
        <f>IF($A5="","",COUNTIFS(Nachweise!$A$2:$A$41,$A5,Nachweise!$D$2:$D$41,"ja",Nachweise!$I$2:$I$41,"gültig")+COUNTIFS(Nachweise!$A$2:$A$41,$A5,Nachweise!$D$2:$D$41,"ja",Nachweise!$I$2:$I$41,"gültig ohne Befristung"))</f>
        <v/>
      </c>
      <c r="J5" s="24" t="str">
        <f>IF($A5="","",$H5-$I5)</f>
        <v/>
      </c>
      <c r="K5" s="24" t="str">
        <f>IF($A5="","",COUNTIFS(Nachweise!$A$2:$A$41,$A5,Nachweise!$I$2:$I$41,"läuft ab"))</f>
        <v/>
      </c>
      <c r="L5" s="24" t="str">
        <f>IF($A5="","",COUNTIFS(Nachweise!$A$2:$A$41,$A5,Nachweise!$I$2:$I$41,"abgelaufen"))</f>
        <v/>
      </c>
      <c r="M5" s="25" t="str">
        <f>IF($A5="","",IF($J5&gt;0,"Pflichtnachweise offen","möglich"))</f>
        <v/>
      </c>
      <c r="N5" s="13"/>
      <c r="O5" s="13"/>
    </row>
    <row r="6" spans="1:15" x14ac:dyDescent="0.25">
      <c r="A6" s="13"/>
      <c r="B6" s="13"/>
      <c r="C6" s="13"/>
      <c r="D6" s="13"/>
      <c r="E6" s="13"/>
      <c r="F6" s="23"/>
      <c r="G6" s="13"/>
      <c r="H6" s="24" t="str">
        <f>IF($A6="","",COUNTIF(Nachweiskatalog!$E$2:$E$21,"ja"))</f>
        <v/>
      </c>
      <c r="I6" s="24" t="str">
        <f>IF($A6="","",COUNTIFS(Nachweise!$A$2:$A$41,$A6,Nachweise!$D$2:$D$41,"ja",Nachweise!$I$2:$I$41,"gültig")+COUNTIFS(Nachweise!$A$2:$A$41,$A6,Nachweise!$D$2:$D$41,"ja",Nachweise!$I$2:$I$41,"gültig ohne Befristung"))</f>
        <v/>
      </c>
      <c r="J6" s="24" t="str">
        <f>IF($A6="","",$H6-$I6)</f>
        <v/>
      </c>
      <c r="K6" s="24" t="str">
        <f>IF($A6="","",COUNTIFS(Nachweise!$A$2:$A$41,$A6,Nachweise!$I$2:$I$41,"läuft ab"))</f>
        <v/>
      </c>
      <c r="L6" s="24" t="str">
        <f>IF($A6="","",COUNTIFS(Nachweise!$A$2:$A$41,$A6,Nachweise!$I$2:$I$41,"abgelaufen"))</f>
        <v/>
      </c>
      <c r="M6" s="25" t="str">
        <f>IF($A6="","",IF($J6&gt;0,"Pflichtnachweise offen","möglich"))</f>
        <v/>
      </c>
      <c r="N6" s="13"/>
      <c r="O6" s="13"/>
    </row>
    <row r="7" spans="1:15" x14ac:dyDescent="0.25">
      <c r="A7" s="13"/>
      <c r="B7" s="13"/>
      <c r="C7" s="13"/>
      <c r="D7" s="13"/>
      <c r="E7" s="13"/>
      <c r="F7" s="23"/>
      <c r="G7" s="13"/>
      <c r="H7" s="24" t="str">
        <f>IF($A7="","",COUNTIF(Nachweiskatalog!$E$2:$E$21,"ja"))</f>
        <v/>
      </c>
      <c r="I7" s="24" t="str">
        <f>IF($A7="","",COUNTIFS(Nachweise!$A$2:$A$41,$A7,Nachweise!$D$2:$D$41,"ja",Nachweise!$I$2:$I$41,"gültig")+COUNTIFS(Nachweise!$A$2:$A$41,$A7,Nachweise!$D$2:$D$41,"ja",Nachweise!$I$2:$I$41,"gültig ohne Befristung"))</f>
        <v/>
      </c>
      <c r="J7" s="24" t="str">
        <f>IF($A7="","",$H7-$I7)</f>
        <v/>
      </c>
      <c r="K7" s="24" t="str">
        <f>IF($A7="","",COUNTIFS(Nachweise!$A$2:$A$41,$A7,Nachweise!$I$2:$I$41,"läuft ab"))</f>
        <v/>
      </c>
      <c r="L7" s="24" t="str">
        <f>IF($A7="","",COUNTIFS(Nachweise!$A$2:$A$41,$A7,Nachweise!$I$2:$I$41,"abgelaufen"))</f>
        <v/>
      </c>
      <c r="M7" s="25" t="str">
        <f>IF($A7="","",IF($J7&gt;0,"Pflichtnachweise offen","möglich"))</f>
        <v/>
      </c>
      <c r="N7" s="13"/>
      <c r="O7" s="13"/>
    </row>
    <row r="8" spans="1:15" x14ac:dyDescent="0.25">
      <c r="A8" s="13"/>
      <c r="B8" s="13"/>
      <c r="C8" s="13"/>
      <c r="D8" s="13"/>
      <c r="E8" s="13"/>
      <c r="F8" s="23"/>
      <c r="G8" s="13"/>
      <c r="H8" s="24" t="str">
        <f>IF($A8="","",COUNTIF(Nachweiskatalog!$E$2:$E$21,"ja"))</f>
        <v/>
      </c>
      <c r="I8" s="24" t="str">
        <f>IF($A8="","",COUNTIFS(Nachweise!$A$2:$A$41,$A8,Nachweise!$D$2:$D$41,"ja",Nachweise!$I$2:$I$41,"gültig")+COUNTIFS(Nachweise!$A$2:$A$41,$A8,Nachweise!$D$2:$D$41,"ja",Nachweise!$I$2:$I$41,"gültig ohne Befristung"))</f>
        <v/>
      </c>
      <c r="J8" s="24" t="str">
        <f>IF($A8="","",$H8-$I8)</f>
        <v/>
      </c>
      <c r="K8" s="24" t="str">
        <f>IF($A8="","",COUNTIFS(Nachweise!$A$2:$A$41,$A8,Nachweise!$I$2:$I$41,"läuft ab"))</f>
        <v/>
      </c>
      <c r="L8" s="24" t="str">
        <f>IF($A8="","",COUNTIFS(Nachweise!$A$2:$A$41,$A8,Nachweise!$I$2:$I$41,"abgelaufen"))</f>
        <v/>
      </c>
      <c r="M8" s="25" t="str">
        <f>IF($A8="","",IF($J8&gt;0,"Pflichtnachweise offen","möglich"))</f>
        <v/>
      </c>
      <c r="N8" s="13"/>
      <c r="O8" s="13"/>
    </row>
    <row r="9" spans="1:15" x14ac:dyDescent="0.25">
      <c r="A9" s="13"/>
      <c r="B9" s="13"/>
      <c r="C9" s="13"/>
      <c r="D9" s="13"/>
      <c r="E9" s="13"/>
      <c r="F9" s="23"/>
      <c r="G9" s="13"/>
      <c r="H9" s="24" t="str">
        <f>IF($A9="","",COUNTIF(Nachweiskatalog!$E$2:$E$21,"ja"))</f>
        <v/>
      </c>
      <c r="I9" s="24" t="str">
        <f>IF($A9="","",COUNTIFS(Nachweise!$A$2:$A$41,$A9,Nachweise!$D$2:$D$41,"ja",Nachweise!$I$2:$I$41,"gültig")+COUNTIFS(Nachweise!$A$2:$A$41,$A9,Nachweise!$D$2:$D$41,"ja",Nachweise!$I$2:$I$41,"gültig ohne Befristung"))</f>
        <v/>
      </c>
      <c r="J9" s="24" t="str">
        <f>IF($A9="","",$H9-$I9)</f>
        <v/>
      </c>
      <c r="K9" s="24" t="str">
        <f>IF($A9="","",COUNTIFS(Nachweise!$A$2:$A$41,$A9,Nachweise!$I$2:$I$41,"läuft ab"))</f>
        <v/>
      </c>
      <c r="L9" s="24" t="str">
        <f>IF($A9="","",COUNTIFS(Nachweise!$A$2:$A$41,$A9,Nachweise!$I$2:$I$41,"abgelaufen"))</f>
        <v/>
      </c>
      <c r="M9" s="25" t="str">
        <f>IF($A9="","",IF($J9&gt;0,"Pflichtnachweise offen","möglich"))</f>
        <v/>
      </c>
      <c r="N9" s="13"/>
      <c r="O9" s="13"/>
    </row>
    <row r="10" spans="1:15" x14ac:dyDescent="0.25">
      <c r="A10" s="13"/>
      <c r="B10" s="13"/>
      <c r="C10" s="13"/>
      <c r="D10" s="13"/>
      <c r="E10" s="13"/>
      <c r="F10" s="23"/>
      <c r="G10" s="13"/>
      <c r="H10" s="24" t="str">
        <f>IF($A10="","",COUNTIF(Nachweiskatalog!$E$2:$E$21,"ja"))</f>
        <v/>
      </c>
      <c r="I10" s="24" t="str">
        <f>IF($A10="","",COUNTIFS(Nachweise!$A$2:$A$41,$A10,Nachweise!$D$2:$D$41,"ja",Nachweise!$I$2:$I$41,"gültig")+COUNTIFS(Nachweise!$A$2:$A$41,$A10,Nachweise!$D$2:$D$41,"ja",Nachweise!$I$2:$I$41,"gültig ohne Befristung"))</f>
        <v/>
      </c>
      <c r="J10" s="24" t="str">
        <f>IF($A10="","",$H10-$I10)</f>
        <v/>
      </c>
      <c r="K10" s="24" t="str">
        <f>IF($A10="","",COUNTIFS(Nachweise!$A$2:$A$41,$A10,Nachweise!$I$2:$I$41,"läuft ab"))</f>
        <v/>
      </c>
      <c r="L10" s="24" t="str">
        <f>IF($A10="","",COUNTIFS(Nachweise!$A$2:$A$41,$A10,Nachweise!$I$2:$I$41,"abgelaufen"))</f>
        <v/>
      </c>
      <c r="M10" s="25" t="str">
        <f>IF($A10="","",IF($J10&gt;0,"Pflichtnachweise offen","möglich"))</f>
        <v/>
      </c>
      <c r="N10" s="13"/>
      <c r="O10" s="13"/>
    </row>
    <row r="11" spans="1:15" x14ac:dyDescent="0.25">
      <c r="A11" s="13"/>
      <c r="B11" s="13"/>
      <c r="C11" s="13"/>
      <c r="D11" s="13"/>
      <c r="E11" s="13"/>
      <c r="F11" s="23"/>
      <c r="G11" s="13"/>
      <c r="H11" s="24" t="str">
        <f>IF($A11="","",COUNTIF(Nachweiskatalog!$E$2:$E$21,"ja"))</f>
        <v/>
      </c>
      <c r="I11" s="24" t="str">
        <f>IF($A11="","",COUNTIFS(Nachweise!$A$2:$A$41,$A11,Nachweise!$D$2:$D$41,"ja",Nachweise!$I$2:$I$41,"gültig")+COUNTIFS(Nachweise!$A$2:$A$41,$A11,Nachweise!$D$2:$D$41,"ja",Nachweise!$I$2:$I$41,"gültig ohne Befristung"))</f>
        <v/>
      </c>
      <c r="J11" s="24" t="str">
        <f>IF($A11="","",$H11-$I11)</f>
        <v/>
      </c>
      <c r="K11" s="24" t="str">
        <f>IF($A11="","",COUNTIFS(Nachweise!$A$2:$A$41,$A11,Nachweise!$I$2:$I$41,"läuft ab"))</f>
        <v/>
      </c>
      <c r="L11" s="24" t="str">
        <f>IF($A11="","",COUNTIFS(Nachweise!$A$2:$A$41,$A11,Nachweise!$I$2:$I$41,"abgelaufen"))</f>
        <v/>
      </c>
      <c r="M11" s="25" t="str">
        <f>IF($A11="","",IF($J11&gt;0,"Pflichtnachweise offen","möglich"))</f>
        <v/>
      </c>
      <c r="N11" s="13"/>
      <c r="O11" s="13"/>
    </row>
    <row r="12" spans="1:15" x14ac:dyDescent="0.25">
      <c r="A12" s="13"/>
      <c r="B12" s="13"/>
      <c r="C12" s="13"/>
      <c r="D12" s="13"/>
      <c r="E12" s="13"/>
      <c r="F12" s="23"/>
      <c r="G12" s="13"/>
      <c r="H12" s="24" t="str">
        <f>IF($A12="","",COUNTIF(Nachweiskatalog!$E$2:$E$21,"ja"))</f>
        <v/>
      </c>
      <c r="I12" s="24" t="str">
        <f>IF($A12="","",COUNTIFS(Nachweise!$A$2:$A$41,$A12,Nachweise!$D$2:$D$41,"ja",Nachweise!$I$2:$I$41,"gültig")+COUNTIFS(Nachweise!$A$2:$A$41,$A12,Nachweise!$D$2:$D$41,"ja",Nachweise!$I$2:$I$41,"gültig ohne Befristung"))</f>
        <v/>
      </c>
      <c r="J12" s="24" t="str">
        <f>IF($A12="","",$H12-$I12)</f>
        <v/>
      </c>
      <c r="K12" s="24" t="str">
        <f>IF($A12="","",COUNTIFS(Nachweise!$A$2:$A$41,$A12,Nachweise!$I$2:$I$41,"läuft ab"))</f>
        <v/>
      </c>
      <c r="L12" s="24" t="str">
        <f>IF($A12="","",COUNTIFS(Nachweise!$A$2:$A$41,$A12,Nachweise!$I$2:$I$41,"abgelaufen"))</f>
        <v/>
      </c>
      <c r="M12" s="25" t="str">
        <f>IF($A12="","",IF($J12&gt;0,"Pflichtnachweise offen","möglich"))</f>
        <v/>
      </c>
      <c r="N12" s="13"/>
      <c r="O12" s="13"/>
    </row>
    <row r="13" spans="1:15" x14ac:dyDescent="0.25">
      <c r="A13" s="13"/>
      <c r="B13" s="13"/>
      <c r="C13" s="13"/>
      <c r="D13" s="13"/>
      <c r="E13" s="13"/>
      <c r="F13" s="23"/>
      <c r="G13" s="13"/>
      <c r="H13" s="24" t="str">
        <f>IF($A13="","",COUNTIF(Nachweiskatalog!$E$2:$E$21,"ja"))</f>
        <v/>
      </c>
      <c r="I13" s="24" t="str">
        <f>IF($A13="","",COUNTIFS(Nachweise!$A$2:$A$41,$A13,Nachweise!$D$2:$D$41,"ja",Nachweise!$I$2:$I$41,"gültig")+COUNTIFS(Nachweise!$A$2:$A$41,$A13,Nachweise!$D$2:$D$41,"ja",Nachweise!$I$2:$I$41,"gültig ohne Befristung"))</f>
        <v/>
      </c>
      <c r="J13" s="24" t="str">
        <f>IF($A13="","",$H13-$I13)</f>
        <v/>
      </c>
      <c r="K13" s="24" t="str">
        <f>IF($A13="","",COUNTIFS(Nachweise!$A$2:$A$41,$A13,Nachweise!$I$2:$I$41,"läuft ab"))</f>
        <v/>
      </c>
      <c r="L13" s="24" t="str">
        <f>IF($A13="","",COUNTIFS(Nachweise!$A$2:$A$41,$A13,Nachweise!$I$2:$I$41,"abgelaufen"))</f>
        <v/>
      </c>
      <c r="M13" s="25" t="str">
        <f>IF($A13="","",IF($J13&gt;0,"Pflichtnachweise offen","möglich"))</f>
        <v/>
      </c>
      <c r="N13" s="13"/>
      <c r="O13" s="13"/>
    </row>
    <row r="15" ht="23.5" customHeight="1" spans="1:9" x14ac:dyDescent="0.25">
      <c r="A15" s="7"/>
      <c r="B15" s="20" t="s">
        <v>107</v>
      </c>
      <c r="C15" s="20"/>
      <c r="D15" s="20"/>
      <c r="E15" s="20"/>
      <c r="F15" s="20"/>
      <c r="G15" s="20"/>
      <c r="H15" s="20"/>
      <c r="I15" s="20"/>
    </row>
  </sheetData>
  <sheetProtection sheet="1" insertRows="0" deleteRows="0" sort="0" autoFilter="0"/>
  <autoFilter ref="A1:O1"/>
  <mergeCells count="1">
    <mergeCell ref="B15:I15"/>
  </mergeCells>
  <dataValidations count="4">
    <dataValidation type="list" showErrorMessage="1" errorTitle="Nicht in der Liste" error="Zulässig sind: Einzelunternehmen, GbR, GmbH, UG, GmbH &amp; Co. KG, AG" sqref="C10:C13">
      <formula1>"Einzelunternehmen,GbR,GmbH,UG,GmbH &amp; Co. KG,AG"</formula1>
    </dataValidation>
    <dataValidation type="list" showErrorMessage="1" errorTitle="Nicht in der Liste" error="Zulässig sind: Einzelunternehmen, GbR, GmbH, UG, GmbH &amp; Co. KG, AG" sqref="C2:C13">
      <formula1>"Einzelunternehmen,GbR,GmbH,UG,GmbH &amp; Co. KG,AG"</formula1>
    </dataValidation>
    <dataValidation type="list" showErrorMessage="1" errorTitle="Nicht in der Liste" error="Zulässig sind: in Aufnahme, freigeschaltet, ruhend, beendet" sqref="N10:N13">
      <formula1>"in Aufnahme,freigeschaltet,ruhend,beendet"</formula1>
    </dataValidation>
    <dataValidation type="list" showErrorMessage="1" errorTitle="Nicht in der Liste" error="Zulässig sind: in Aufnahme, freigeschaltet, ruhend, beendet" sqref="N2:N13">
      <formula1>"in Aufnahme,freigeschaltet,ruhend,beendet"</formula1>
    </dataValidation>
  </dataValidations>
  <pageMargins left="0.6" right="0.4" top="0.6" bottom="0.6" header="0.3" footer="0.3"/>
  <pageSetup paperSize="9" orientation="landscape" horizontalDpi="4294967295" verticalDpi="4294967295" scale="100" fitToWidth="1" fitToHeigh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8" style="1" customWidth="1"/>
    <col min="2" max="2" width="46" style="1" customWidth="1"/>
    <col min="3" max="3" width="19" style="1" customWidth="1"/>
    <col min="4" max="4" width="13" style="1" customWidth="1"/>
    <col min="5" max="5" width="14" style="21" customWidth="1"/>
    <col min="6" max="6" width="13" style="9" customWidth="1"/>
    <col min="7" max="7" width="13" style="21" customWidth="1"/>
    <col min="8" max="8" width="12" style="9" customWidth="1"/>
    <col min="9" max="9" width="20" style="1" customWidth="1"/>
    <col min="10" max="10" width="24" style="1" customWidth="1"/>
    <col min="11" max="11" width="22" style="1" customWidth="1"/>
    <col min="12" max="12" width="26" style="1" customWidth="1"/>
  </cols>
  <sheetData>
    <row r="1" ht="44" customHeight="1" spans="1:12" x14ac:dyDescent="0.25">
      <c r="A1" s="10" t="s">
        <v>80</v>
      </c>
      <c r="B1" s="10" t="s">
        <v>20</v>
      </c>
      <c r="C1" s="10" t="s">
        <v>21</v>
      </c>
      <c r="D1" s="10" t="s">
        <v>24</v>
      </c>
      <c r="E1" s="22" t="s">
        <v>108</v>
      </c>
      <c r="F1" s="11" t="s">
        <v>23</v>
      </c>
      <c r="G1" s="22" t="s">
        <v>109</v>
      </c>
      <c r="H1" s="11" t="s">
        <v>110</v>
      </c>
      <c r="I1" s="10" t="s">
        <v>93</v>
      </c>
      <c r="J1" s="10" t="s">
        <v>111</v>
      </c>
      <c r="K1" s="10" t="s">
        <v>112</v>
      </c>
      <c r="L1" s="10" t="s">
        <v>113</v>
      </c>
    </row>
    <row r="2" ht="13" customHeight="1" spans="1:12" x14ac:dyDescent="0.25">
      <c r="A2" s="13" t="s">
        <v>95</v>
      </c>
      <c r="B2" s="14" t="s">
        <v>27</v>
      </c>
      <c r="C2" s="25" t="str">
        <f>IF($B2="","",IFERROR(VLOOKUP($B2,Nachweiskatalog!$A$2:$G$21,2,FALSE),""))</f>
        <v>gesetzlich</v>
      </c>
      <c r="D2" s="25" t="str">
        <f>IF($B2="","",IFERROR(VLOOKUP($B2,Nachweiskatalog!$A$2:$G$21,5,FALSE),""))</f>
        <v>ja</v>
      </c>
      <c r="E2" s="23">
        <v>46134</v>
      </c>
      <c r="F2" s="24">
        <f>IF($B2="","",IFERROR(VLOOKUP($B2,Nachweiskatalog!$A$2:$G$21,4,FALSE),""))</f>
        <v>0</v>
      </c>
      <c r="G2" s="26" t="str">
        <f>IF(OR($E2="",$F2="",$F2=0),"",EDATE($E2,$F2))</f>
        <v/>
      </c>
      <c r="H2" s="24" t="str">
        <f>IF($G2="","",$G2-Nachweiskatalog!$B$24)</f>
        <v/>
      </c>
      <c r="I2" s="25" t="str">
        <f>IF($B2="","",IF($E2="","fehlt",IF($G2="","gültig ohne Befristung",IF($H2&lt;0,"abgelaufen",IF($H2&lt;=Nachweiskatalog!$B$25,"läuft ab","gültig")))))</f>
        <v>gültig ohne Befristung</v>
      </c>
      <c r="J2" s="13" t="s">
        <v>114</v>
      </c>
      <c r="K2" s="13" t="s">
        <v>99</v>
      </c>
      <c r="L2" s="25" t="str">
        <f>IF($B2="","",IF($C2="","Nachweis nicht im Katalog",IF(AND($D2="ja",OR($I2="fehlt",$I2="abgelaufen")),"Freischaltung nicht möglich",IF(AND($E2&lt;&gt;"",$K2=""),"Prüfvermerk fehlt","vollständig"))))</f>
        <v>vollständig</v>
      </c>
    </row>
    <row r="3" ht="13" customHeight="1" spans="1:12" x14ac:dyDescent="0.25">
      <c r="A3" s="13" t="s">
        <v>95</v>
      </c>
      <c r="B3" s="14" t="s">
        <v>33</v>
      </c>
      <c r="C3" s="25" t="str">
        <f>IF($B3="","",IFERROR(VLOOKUP($B3,Nachweiskatalog!$A$2:$G$21,2,FALSE),""))</f>
        <v>gesetzlich</v>
      </c>
      <c r="D3" s="25" t="str">
        <f>IF($B3="","",IFERROR(VLOOKUP($B3,Nachweiskatalog!$A$2:$G$21,5,FALSE),""))</f>
        <v>ja</v>
      </c>
      <c r="E3" s="23">
        <v>46134</v>
      </c>
      <c r="F3" s="24">
        <f>IF($B3="","",IFERROR(VLOOKUP($B3,Nachweiskatalog!$A$2:$G$21,4,FALSE),""))</f>
        <v>0</v>
      </c>
      <c r="G3" s="26" t="str">
        <f>IF(OR($E3="",$F3="",$F3=0),"",EDATE($E3,$F3))</f>
        <v/>
      </c>
      <c r="H3" s="24" t="str">
        <f>IF($G3="","",$G3-Nachweiskatalog!$B$24)</f>
        <v/>
      </c>
      <c r="I3" s="25" t="str">
        <f>IF($B3="","",IF($E3="","fehlt",IF($G3="","gültig ohne Befristung",IF($H3&lt;0,"abgelaufen",IF($H3&lt;=Nachweiskatalog!$B$25,"läuft ab","gültig")))))</f>
        <v>gültig ohne Befristung</v>
      </c>
      <c r="J3" s="13" t="s">
        <v>114</v>
      </c>
      <c r="K3" s="13" t="s">
        <v>99</v>
      </c>
      <c r="L3" s="25" t="str">
        <f>IF($B3="","",IF($C3="","Nachweis nicht im Katalog",IF(AND($D3="ja",OR($I3="fehlt",$I3="abgelaufen")),"Freischaltung nicht möglich",IF(AND($E3&lt;&gt;"",$K3=""),"Prüfvermerk fehlt","vollständig"))))</f>
        <v>vollständig</v>
      </c>
    </row>
    <row r="4" ht="13" customHeight="1" spans="1:12" x14ac:dyDescent="0.25">
      <c r="A4" s="13" t="s">
        <v>95</v>
      </c>
      <c r="B4" s="14" t="s">
        <v>36</v>
      </c>
      <c r="C4" s="25" t="str">
        <f>IF($B4="","",IFERROR(VLOOKUP($B4,Nachweiskatalog!$A$2:$G$21,2,FALSE),""))</f>
        <v>vertraglich verlangt</v>
      </c>
      <c r="D4" s="25" t="str">
        <f>IF($B4="","",IFERROR(VLOOKUP($B4,Nachweiskatalog!$A$2:$G$21,5,FALSE),""))</f>
        <v>ja</v>
      </c>
      <c r="E4" s="23">
        <v>45838</v>
      </c>
      <c r="F4" s="24">
        <f>IF($B4="","",IFERROR(VLOOKUP($B4,Nachweiskatalog!$A$2:$G$21,4,FALSE),""))</f>
        <v>12</v>
      </c>
      <c r="G4" s="26">
        <f>IF(OR($E4="",$F4="",$F4=0),"",EDATE($E4,$F4))</f>
        <v>46203</v>
      </c>
      <c r="H4" s="24">
        <f>IF($G4="","",$G4-Nachweiskatalog!$B$24)</f>
        <v>-47</v>
      </c>
      <c r="I4" s="25" t="str">
        <f>IF($B4="","",IF($E4="","fehlt",IF($G4="","gültig ohne Befristung",IF($H4&lt;0,"abgelaufen",IF($H4&lt;=Nachweiskatalog!$B$25,"läuft ab","gültig")))))</f>
        <v>abgelaufen</v>
      </c>
      <c r="J4" s="13" t="s">
        <v>114</v>
      </c>
      <c r="K4" s="13" t="s">
        <v>99</v>
      </c>
      <c r="L4" s="25" t="str">
        <f>IF($B4="","",IF($C4="","Nachweis nicht im Katalog",IF(AND($D4="ja",OR($I4="fehlt",$I4="abgelaufen")),"Freischaltung nicht möglich",IF(AND($E4&lt;&gt;"",$K4=""),"Prüfvermerk fehlt","vollständig"))))</f>
        <v>Freischaltung nicht möglich</v>
      </c>
    </row>
    <row r="5" ht="13" customHeight="1" spans="1:12" x14ac:dyDescent="0.25">
      <c r="A5" s="13" t="s">
        <v>95</v>
      </c>
      <c r="B5" s="14" t="s">
        <v>40</v>
      </c>
      <c r="C5" s="25" t="str">
        <f>IF($B5="","",IFERROR(VLOOKUP($B5,Nachweiskatalog!$A$2:$G$21,2,FALSE),""))</f>
        <v>vertraglich verlangt</v>
      </c>
      <c r="D5" s="25" t="str">
        <f>IF($B5="","",IFERROR(VLOOKUP($B5,Nachweiskatalog!$A$2:$G$21,5,FALSE),""))</f>
        <v>ja</v>
      </c>
      <c r="E5" s="23">
        <v>45944</v>
      </c>
      <c r="F5" s="24">
        <f>IF($B5="","",IFERROR(VLOOKUP($B5,Nachweiskatalog!$A$2:$G$21,4,FALSE),""))</f>
        <v>12</v>
      </c>
      <c r="G5" s="26">
        <f>IF(OR($E5="",$F5="",$F5=0),"",EDATE($E5,$F5))</f>
        <v>46309</v>
      </c>
      <c r="H5" s="24">
        <f>IF($G5="","",$G5-Nachweiskatalog!$B$24)</f>
        <v>59</v>
      </c>
      <c r="I5" s="25" t="str">
        <f>IF($B5="","",IF($E5="","fehlt",IF($G5="","gültig ohne Befristung",IF($H5&lt;0,"abgelaufen",IF($H5&lt;=Nachweiskatalog!$B$25,"läuft ab","gültig")))))</f>
        <v>läuft ab</v>
      </c>
      <c r="J5" s="13" t="s">
        <v>114</v>
      </c>
      <c r="K5" s="13" t="s">
        <v>99</v>
      </c>
      <c r="L5" s="25" t="str">
        <f>IF($B5="","",IF($C5="","Nachweis nicht im Katalog",IF(AND($D5="ja",OR($I5="fehlt",$I5="abgelaufen")),"Freischaltung nicht möglich",IF(AND($E5&lt;&gt;"",$K5=""),"Prüfvermerk fehlt","vollständig"))))</f>
        <v>vollständig</v>
      </c>
    </row>
    <row r="6" ht="13" customHeight="1" spans="1:12" x14ac:dyDescent="0.25">
      <c r="A6" s="13" t="s">
        <v>95</v>
      </c>
      <c r="B6" s="14" t="s">
        <v>42</v>
      </c>
      <c r="C6" s="25" t="str">
        <f>IF($B6="","",IFERROR(VLOOKUP($B6,Nachweiskatalog!$A$2:$G$21,2,FALSE),""))</f>
        <v>vertraglich verlangt</v>
      </c>
      <c r="D6" s="25" t="str">
        <f>IF($B6="","",IFERROR(VLOOKUP($B6,Nachweiskatalog!$A$2:$G$21,5,FALSE),""))</f>
        <v>nein</v>
      </c>
      <c r="E6" s="23"/>
      <c r="F6" s="24">
        <f>IF($B6="","",IFERROR(VLOOKUP($B6,Nachweiskatalog!$A$2:$G$21,4,FALSE),""))</f>
        <v>12</v>
      </c>
      <c r="G6" s="26" t="str">
        <f>IF(OR($E6="",$F6="",$F6=0),"",EDATE($E6,$F6))</f>
        <v/>
      </c>
      <c r="H6" s="24" t="str">
        <f>IF($G6="","",$G6-Nachweiskatalog!$B$24)</f>
        <v/>
      </c>
      <c r="I6" s="25" t="str">
        <f>IF($B6="","",IF($E6="","fehlt",IF($G6="","gültig ohne Befristung",IF($H6&lt;0,"abgelaufen",IF($H6&lt;=Nachweiskatalog!$B$25,"läuft ab","gültig")))))</f>
        <v>fehlt</v>
      </c>
      <c r="J6" s="13" t="s">
        <v>41</v>
      </c>
      <c r="K6" s="13" t="s">
        <v>41</v>
      </c>
      <c r="L6" s="25" t="str">
        <f>IF($B6="","",IF($C6="","Nachweis nicht im Katalog",IF(AND($D6="ja",OR($I6="fehlt",$I6="abgelaufen")),"Freischaltung nicht möglich",IF(AND($E6&lt;&gt;"",$K6=""),"Prüfvermerk fehlt","vollständig"))))</f>
        <v>vollständig</v>
      </c>
    </row>
    <row r="7" ht="13" customHeight="1" spans="1:12" x14ac:dyDescent="0.25">
      <c r="A7" s="13" t="s">
        <v>95</v>
      </c>
      <c r="B7" s="14" t="s">
        <v>45</v>
      </c>
      <c r="C7" s="25" t="str">
        <f>IF($B7="","",IFERROR(VLOOKUP($B7,Nachweiskatalog!$A$2:$G$21,2,FALSE),""))</f>
        <v>vertraglich verlangt</v>
      </c>
      <c r="D7" s="25" t="str">
        <f>IF($B7="","",IFERROR(VLOOKUP($B7,Nachweiskatalog!$A$2:$G$21,5,FALSE),""))</f>
        <v>ja</v>
      </c>
      <c r="E7" s="23">
        <v>45901</v>
      </c>
      <c r="F7" s="24">
        <f>IF($B7="","",IFERROR(VLOOKUP($B7,Nachweiskatalog!$A$2:$G$21,4,FALSE),""))</f>
        <v>12</v>
      </c>
      <c r="G7" s="26">
        <f>IF(OR($E7="",$F7="",$F7=0),"",EDATE($E7,$F7))</f>
        <v>46266</v>
      </c>
      <c r="H7" s="24">
        <f>IF($G7="","",$G7-Nachweiskatalog!$B$24)</f>
        <v>16</v>
      </c>
      <c r="I7" s="25" t="str">
        <f>IF($B7="","",IF($E7="","fehlt",IF($G7="","gültig ohne Befristung",IF($H7&lt;0,"abgelaufen",IF($H7&lt;=Nachweiskatalog!$B$25,"läuft ab","gültig")))))</f>
        <v>läuft ab</v>
      </c>
      <c r="J7" s="13" t="s">
        <v>114</v>
      </c>
      <c r="K7" s="13" t="s">
        <v>115</v>
      </c>
      <c r="L7" s="25" t="str">
        <f>IF($B7="","",IF($C7="","Nachweis nicht im Katalog",IF(AND($D7="ja",OR($I7="fehlt",$I7="abgelaufen")),"Freischaltung nicht möglich",IF(AND($E7&lt;&gt;"",$K7=""),"Prüfvermerk fehlt","vollständig"))))</f>
        <v>vollständig</v>
      </c>
    </row>
    <row r="8" ht="13" customHeight="1" spans="1:12" x14ac:dyDescent="0.25">
      <c r="A8" s="13" t="s">
        <v>95</v>
      </c>
      <c r="B8" s="14" t="s">
        <v>48</v>
      </c>
      <c r="C8" s="25" t="str">
        <f>IF($B8="","",IFERROR(VLOOKUP($B8,Nachweiskatalog!$A$2:$G$21,2,FALSE),""))</f>
        <v>vertraglich verlangt</v>
      </c>
      <c r="D8" s="25" t="str">
        <f>IF($B8="","",IFERROR(VLOOKUP($B8,Nachweiskatalog!$A$2:$G$21,5,FALSE),""))</f>
        <v>nein</v>
      </c>
      <c r="E8" s="23">
        <v>45699</v>
      </c>
      <c r="F8" s="24">
        <f>IF($B8="","",IFERROR(VLOOKUP($B8,Nachweiskatalog!$A$2:$G$21,4,FALSE),""))</f>
        <v>36</v>
      </c>
      <c r="G8" s="26">
        <f>IF(OR($E8="",$F8="",$F8=0),"",EDATE($E8,$F8))</f>
        <v>46794</v>
      </c>
      <c r="H8" s="24">
        <f>IF($G8="","",$G8-Nachweiskatalog!$B$24)</f>
        <v>544</v>
      </c>
      <c r="I8" s="25" t="str">
        <f>IF($B8="","",IF($E8="","fehlt",IF($G8="","gültig ohne Befristung",IF($H8&lt;0,"abgelaufen",IF($H8&lt;=Nachweiskatalog!$B$25,"läuft ab","gültig")))))</f>
        <v>gültig</v>
      </c>
      <c r="J8" s="13" t="s">
        <v>114</v>
      </c>
      <c r="K8" s="13" t="s">
        <v>99</v>
      </c>
      <c r="L8" s="25" t="str">
        <f>IF($B8="","",IF($C8="","Nachweis nicht im Katalog",IF(AND($D8="ja",OR($I8="fehlt",$I8="abgelaufen")),"Freischaltung nicht möglich",IF(AND($E8&lt;&gt;"",$K8=""),"Prüfvermerk fehlt","vollständig"))))</f>
        <v>vollständig</v>
      </c>
    </row>
    <row r="9" ht="13" customHeight="1" spans="1:12" x14ac:dyDescent="0.25">
      <c r="A9" s="13" t="s">
        <v>95</v>
      </c>
      <c r="B9" s="14" t="s">
        <v>51</v>
      </c>
      <c r="C9" s="25" t="str">
        <f>IF($B9="","",IFERROR(VLOOKUP($B9,Nachweiskatalog!$A$2:$G$21,2,FALSE),""))</f>
        <v>gesetzlich</v>
      </c>
      <c r="D9" s="25" t="str">
        <f>IF($B9="","",IFERROR(VLOOKUP($B9,Nachweiskatalog!$A$2:$G$21,5,FALSE),""))</f>
        <v>ja</v>
      </c>
      <c r="E9" s="23">
        <v>46148</v>
      </c>
      <c r="F9" s="24">
        <f>IF($B9="","",IFERROR(VLOOKUP($B9,Nachweiskatalog!$A$2:$G$21,4,FALSE),""))</f>
        <v>12</v>
      </c>
      <c r="G9" s="26">
        <f>IF(OR($E9="",$F9="",$F9=0),"",EDATE($E9,$F9))</f>
        <v>46513</v>
      </c>
      <c r="H9" s="24">
        <f>IF($G9="","",$G9-Nachweiskatalog!$B$24)</f>
        <v>263</v>
      </c>
      <c r="I9" s="25" t="str">
        <f>IF($B9="","",IF($E9="","fehlt",IF($G9="","gültig ohne Befristung",IF($H9&lt;0,"abgelaufen",IF($H9&lt;=Nachweiskatalog!$B$25,"läuft ab","gültig")))))</f>
        <v>gültig</v>
      </c>
      <c r="J9" s="13" t="s">
        <v>116</v>
      </c>
      <c r="K9" s="13" t="s">
        <v>53</v>
      </c>
      <c r="L9" s="25" t="str">
        <f>IF($B9="","",IF($C9="","Nachweis nicht im Katalog",IF(AND($D9="ja",OR($I9="fehlt",$I9="abgelaufen")),"Freischaltung nicht möglich",IF(AND($E9&lt;&gt;"",$K9=""),"Prüfvermerk fehlt","vollständig"))))</f>
        <v>vollständig</v>
      </c>
    </row>
    <row r="10" ht="13" customHeight="1" spans="1:12" x14ac:dyDescent="0.25">
      <c r="A10" s="13" t="s">
        <v>95</v>
      </c>
      <c r="B10" s="14" t="s">
        <v>55</v>
      </c>
      <c r="C10" s="25" t="str">
        <f>IF($B10="","",IFERROR(VLOOKUP($B10,Nachweiskatalog!$A$2:$G$21,2,FALSE),""))</f>
        <v>gesetzlich</v>
      </c>
      <c r="D10" s="25" t="str">
        <f>IF($B10="","",IFERROR(VLOOKUP($B10,Nachweiskatalog!$A$2:$G$21,5,FALSE),""))</f>
        <v>ja</v>
      </c>
      <c r="E10" s="23">
        <v>46146</v>
      </c>
      <c r="F10" s="24">
        <f>IF($B10="","",IFERROR(VLOOKUP($B10,Nachweiskatalog!$A$2:$G$21,4,FALSE),""))</f>
        <v>0</v>
      </c>
      <c r="G10" s="26" t="str">
        <f>IF(OR($E10="",$F10="",$F10=0),"",EDATE($E10,$F10))</f>
        <v/>
      </c>
      <c r="H10" s="24" t="str">
        <f>IF($G10="","",$G10-Nachweiskatalog!$B$24)</f>
        <v/>
      </c>
      <c r="I10" s="25" t="str">
        <f>IF($B10="","",IF($E10="","fehlt",IF($G10="","gültig ohne Befristung",IF($H10&lt;0,"abgelaufen",IF($H10&lt;=Nachweiskatalog!$B$25,"läuft ab","gültig")))))</f>
        <v>gültig ohne Befristung</v>
      </c>
      <c r="J10" s="13" t="s">
        <v>114</v>
      </c>
      <c r="K10" s="13" t="s">
        <v>115</v>
      </c>
      <c r="L10" s="25" t="str">
        <f>IF($B10="","",IF($C10="","Nachweis nicht im Katalog",IF(AND($D10="ja",OR($I10="fehlt",$I10="abgelaufen")),"Freischaltung nicht möglich",IF(AND($E10&lt;&gt;"",$K10=""),"Prüfvermerk fehlt","vollständig"))))</f>
        <v>vollständig</v>
      </c>
    </row>
    <row r="11" ht="13" customHeight="1" spans="1:12" x14ac:dyDescent="0.25">
      <c r="A11" s="13" t="s">
        <v>95</v>
      </c>
      <c r="B11" s="14" t="s">
        <v>59</v>
      </c>
      <c r="C11" s="25" t="str">
        <f>IF($B11="","",IFERROR(VLOOKUP($B11,Nachweiskatalog!$A$2:$G$21,2,FALSE),""))</f>
        <v>vertraglich verlangt</v>
      </c>
      <c r="D11" s="25" t="str">
        <f>IF($B11="","",IFERROR(VLOOKUP($B11,Nachweiskatalog!$A$2:$G$21,5,FALSE),""))</f>
        <v>ja</v>
      </c>
      <c r="E11" s="23">
        <v>46146</v>
      </c>
      <c r="F11" s="24">
        <f>IF($B11="","",IFERROR(VLOOKUP($B11,Nachweiskatalog!$A$2:$G$21,4,FALSE),""))</f>
        <v>0</v>
      </c>
      <c r="G11" s="26" t="str">
        <f>IF(OR($E11="",$F11="",$F11=0),"",EDATE($E11,$F11))</f>
        <v/>
      </c>
      <c r="H11" s="24" t="str">
        <f>IF($G11="","",$G11-Nachweiskatalog!$B$24)</f>
        <v/>
      </c>
      <c r="I11" s="25" t="str">
        <f>IF($B11="","",IF($E11="","fehlt",IF($G11="","gültig ohne Befristung",IF($H11&lt;0,"abgelaufen",IF($H11&lt;=Nachweiskatalog!$B$25,"läuft ab","gültig")))))</f>
        <v>gültig ohne Befristung</v>
      </c>
      <c r="J11" s="13" t="s">
        <v>117</v>
      </c>
      <c r="K11" s="13" t="s">
        <v>61</v>
      </c>
      <c r="L11" s="25" t="str">
        <f>IF($B11="","",IF($C11="","Nachweis nicht im Katalog",IF(AND($D11="ja",OR($I11="fehlt",$I11="abgelaufen")),"Freischaltung nicht möglich",IF(AND($E11&lt;&gt;"",$K11=""),"Prüfvermerk fehlt","vollständig"))))</f>
        <v>vollständig</v>
      </c>
    </row>
    <row r="12" ht="13" customHeight="1" spans="1:12" x14ac:dyDescent="0.25">
      <c r="A12" s="13" t="s">
        <v>95</v>
      </c>
      <c r="B12" s="14" t="s">
        <v>62</v>
      </c>
      <c r="C12" s="25" t="str">
        <f>IF($B12="","",IFERROR(VLOOKUP($B12,Nachweiskatalog!$A$2:$G$21,2,FALSE),""))</f>
        <v>vertraglich verlangt</v>
      </c>
      <c r="D12" s="25" t="str">
        <f>IF($B12="","",IFERROR(VLOOKUP($B12,Nachweiskatalog!$A$2:$G$21,5,FALSE),""))</f>
        <v>ja</v>
      </c>
      <c r="E12" s="23">
        <v>46146</v>
      </c>
      <c r="F12" s="24">
        <f>IF($B12="","",IFERROR(VLOOKUP($B12,Nachweiskatalog!$A$2:$G$21,4,FALSE),""))</f>
        <v>0</v>
      </c>
      <c r="G12" s="26" t="str">
        <f>IF(OR($E12="",$F12="",$F12=0),"",EDATE($E12,$F12))</f>
        <v/>
      </c>
      <c r="H12" s="24" t="str">
        <f>IF($G12="","",$G12-Nachweiskatalog!$B$24)</f>
        <v/>
      </c>
      <c r="I12" s="25" t="str">
        <f>IF($B12="","",IF($E12="","fehlt",IF($G12="","gültig ohne Befristung",IF($H12&lt;0,"abgelaufen",IF($H12&lt;=Nachweiskatalog!$B$25,"läuft ab","gültig")))))</f>
        <v>gültig ohne Befristung</v>
      </c>
      <c r="J12" s="13" t="s">
        <v>117</v>
      </c>
      <c r="K12" s="13" t="s">
        <v>115</v>
      </c>
      <c r="L12" s="25" t="str">
        <f>IF($B12="","",IF($C12="","Nachweis nicht im Katalog",IF(AND($D12="ja",OR($I12="fehlt",$I12="abgelaufen")),"Freischaltung nicht möglich",IF(AND($E12&lt;&gt;"",$K12=""),"Prüfvermerk fehlt","vollständig"))))</f>
        <v>vollständig</v>
      </c>
    </row>
    <row r="13" ht="13" customHeight="1" spans="1:12" x14ac:dyDescent="0.25">
      <c r="A13" s="13" t="s">
        <v>95</v>
      </c>
      <c r="B13" s="14" t="s">
        <v>64</v>
      </c>
      <c r="C13" s="25" t="str">
        <f>IF($B13="","",IFERROR(VLOOKUP($B13,Nachweiskatalog!$A$2:$G$21,2,FALSE),""))</f>
        <v>vertraglich verlangt</v>
      </c>
      <c r="D13" s="25" t="str">
        <f>IF($B13="","",IFERROR(VLOOKUP($B13,Nachweiskatalog!$A$2:$G$21,5,FALSE),""))</f>
        <v>ja</v>
      </c>
      <c r="E13" s="23">
        <v>46148</v>
      </c>
      <c r="F13" s="24">
        <f>IF($B13="","",IFERROR(VLOOKUP($B13,Nachweiskatalog!$A$2:$G$21,4,FALSE),""))</f>
        <v>0</v>
      </c>
      <c r="G13" s="26" t="str">
        <f>IF(OR($E13="",$F13="",$F13=0),"",EDATE($E13,$F13))</f>
        <v/>
      </c>
      <c r="H13" s="24" t="str">
        <f>IF($G13="","",$G13-Nachweiskatalog!$B$24)</f>
        <v/>
      </c>
      <c r="I13" s="25" t="str">
        <f>IF($B13="","",IF($E13="","fehlt",IF($G13="","gültig ohne Befristung",IF($H13&lt;0,"abgelaufen",IF($H13&lt;=Nachweiskatalog!$B$25,"läuft ab","gültig")))))</f>
        <v>gültig ohne Befristung</v>
      </c>
      <c r="J13" s="13" t="s">
        <v>66</v>
      </c>
      <c r="K13" s="13" t="s">
        <v>115</v>
      </c>
      <c r="L13" s="25" t="str">
        <f>IF($B13="","",IF($C13="","Nachweis nicht im Katalog",IF(AND($D13="ja",OR($I13="fehlt",$I13="abgelaufen")),"Freischaltung nicht möglich",IF(AND($E13&lt;&gt;"",$K13=""),"Prüfvermerk fehlt","vollständig"))))</f>
        <v>vollständig</v>
      </c>
    </row>
    <row r="14" ht="13" customHeight="1" spans="1:12" x14ac:dyDescent="0.25">
      <c r="A14" s="13" t="s">
        <v>95</v>
      </c>
      <c r="B14" s="14" t="s">
        <v>68</v>
      </c>
      <c r="C14" s="25" t="str">
        <f>IF($B14="","",IFERROR(VLOOKUP($B14,Nachweiskatalog!$A$2:$G$21,2,FALSE),""))</f>
        <v>vertraglich verlangt</v>
      </c>
      <c r="D14" s="25" t="str">
        <f>IF($B14="","",IFERROR(VLOOKUP($B14,Nachweiskatalog!$A$2:$G$21,5,FALSE),""))</f>
        <v>nein</v>
      </c>
      <c r="E14" s="23">
        <v>46160</v>
      </c>
      <c r="F14" s="24">
        <f>IF($B14="","",IFERROR(VLOOKUP($B14,Nachweiskatalog!$A$2:$G$21,4,FALSE),""))</f>
        <v>24</v>
      </c>
      <c r="G14" s="26">
        <f>IF(OR($E14="",$F14="",$F14=0),"",EDATE($E14,$F14))</f>
        <v>46891</v>
      </c>
      <c r="H14" s="24">
        <f>IF($G14="","",$G14-Nachweiskatalog!$B$24)</f>
        <v>641</v>
      </c>
      <c r="I14" s="25" t="str">
        <f>IF($B14="","",IF($E14="","fehlt",IF($G14="","gültig ohne Befristung",IF($H14&lt;0,"abgelaufen",IF($H14&lt;=Nachweiskatalog!$B$25,"läuft ab","gültig")))))</f>
        <v>gültig</v>
      </c>
      <c r="J14" s="13" t="s">
        <v>116</v>
      </c>
      <c r="K14" s="13" t="s">
        <v>105</v>
      </c>
      <c r="L14" s="25" t="str">
        <f>IF($B14="","",IF($C14="","Nachweis nicht im Katalog",IF(AND($D14="ja",OR($I14="fehlt",$I14="abgelaufen")),"Freischaltung nicht möglich",IF(AND($E14&lt;&gt;"",$K14=""),"Prüfvermerk fehlt","vollständig"))))</f>
        <v>vollständig</v>
      </c>
    </row>
    <row r="15" ht="13" customHeight="1" spans="1:12" x14ac:dyDescent="0.25">
      <c r="A15" s="13" t="s">
        <v>95</v>
      </c>
      <c r="B15" s="14" t="s">
        <v>70</v>
      </c>
      <c r="C15" s="25" t="str">
        <f>IF($B15="","",IFERROR(VLOOKUP($B15,Nachweiskatalog!$A$2:$G$21,2,FALSE),""))</f>
        <v>vertraglich verlangt</v>
      </c>
      <c r="D15" s="25" t="str">
        <f>IF($B15="","",IFERROR(VLOOKUP($B15,Nachweiskatalog!$A$2:$G$21,5,FALSE),""))</f>
        <v>ja</v>
      </c>
      <c r="E15" s="23">
        <v>46162</v>
      </c>
      <c r="F15" s="24">
        <f>IF($B15="","",IFERROR(VLOOKUP($B15,Nachweiskatalog!$A$2:$G$21,4,FALSE),""))</f>
        <v>0</v>
      </c>
      <c r="G15" s="26" t="str">
        <f>IF(OR($E15="",$F15="",$F15=0),"",EDATE($E15,$F15))</f>
        <v/>
      </c>
      <c r="H15" s="24" t="str">
        <f>IF($G15="","",$G15-Nachweiskatalog!$B$24)</f>
        <v/>
      </c>
      <c r="I15" s="25" t="str">
        <f>IF($B15="","",IF($E15="","fehlt",IF($G15="","gültig ohne Befristung",IF($H15&lt;0,"abgelaufen",IF($H15&lt;=Nachweiskatalog!$B$25,"läuft ab","gültig")))))</f>
        <v>gültig ohne Befristung</v>
      </c>
      <c r="J15" s="13" t="s">
        <v>71</v>
      </c>
      <c r="K15" s="13" t="s">
        <v>105</v>
      </c>
      <c r="L15" s="25" t="str">
        <f>IF($B15="","",IF($C15="","Nachweis nicht im Katalog",IF(AND($D15="ja",OR($I15="fehlt",$I15="abgelaufen")),"Freischaltung nicht möglich",IF(AND($E15&lt;&gt;"",$K15=""),"Prüfvermerk fehlt","vollständig"))))</f>
        <v>vollständig</v>
      </c>
    </row>
    <row r="16" ht="13" customHeight="1" spans="1:12" x14ac:dyDescent="0.25">
      <c r="A16" s="13" t="s">
        <v>101</v>
      </c>
      <c r="B16" s="14" t="s">
        <v>27</v>
      </c>
      <c r="C16" s="25" t="str">
        <f>IF($B16="","",IFERROR(VLOOKUP($B16,Nachweiskatalog!$A$2:$G$21,2,FALSE),""))</f>
        <v>gesetzlich</v>
      </c>
      <c r="D16" s="25" t="str">
        <f>IF($B16="","",IFERROR(VLOOKUP($B16,Nachweiskatalog!$A$2:$G$21,5,FALSE),""))</f>
        <v>ja</v>
      </c>
      <c r="E16" s="23">
        <v>46218</v>
      </c>
      <c r="F16" s="24">
        <f>IF($B16="","",IFERROR(VLOOKUP($B16,Nachweiskatalog!$A$2:$G$21,4,FALSE),""))</f>
        <v>0</v>
      </c>
      <c r="G16" s="26" t="str">
        <f>IF(OR($E16="",$F16="",$F16=0),"",EDATE($E16,$F16))</f>
        <v/>
      </c>
      <c r="H16" s="24" t="str">
        <f>IF($G16="","",$G16-Nachweiskatalog!$B$24)</f>
        <v/>
      </c>
      <c r="I16" s="25" t="str">
        <f>IF($B16="","",IF($E16="","fehlt",IF($G16="","gültig ohne Befristung",IF($H16&lt;0,"abgelaufen",IF($H16&lt;=Nachweiskatalog!$B$25,"läuft ab","gültig")))))</f>
        <v>gültig ohne Befristung</v>
      </c>
      <c r="J16" s="13" t="s">
        <v>114</v>
      </c>
      <c r="K16" s="13" t="s">
        <v>105</v>
      </c>
      <c r="L16" s="25" t="str">
        <f>IF($B16="","",IF($C16="","Nachweis nicht im Katalog",IF(AND($D16="ja",OR($I16="fehlt",$I16="abgelaufen")),"Freischaltung nicht möglich",IF(AND($E16&lt;&gt;"",$K16=""),"Prüfvermerk fehlt","vollständig"))))</f>
        <v>vollständig</v>
      </c>
    </row>
    <row r="17" ht="13" customHeight="1" spans="1:12" x14ac:dyDescent="0.25">
      <c r="A17" s="13" t="s">
        <v>101</v>
      </c>
      <c r="B17" s="14" t="s">
        <v>33</v>
      </c>
      <c r="C17" s="25" t="str">
        <f>IF($B17="","",IFERROR(VLOOKUP($B17,Nachweiskatalog!$A$2:$G$21,2,FALSE),""))</f>
        <v>gesetzlich</v>
      </c>
      <c r="D17" s="25" t="str">
        <f>IF($B17="","",IFERROR(VLOOKUP($B17,Nachweiskatalog!$A$2:$G$21,5,FALSE),""))</f>
        <v>ja</v>
      </c>
      <c r="E17" s="23">
        <v>46218</v>
      </c>
      <c r="F17" s="24">
        <f>IF($B17="","",IFERROR(VLOOKUP($B17,Nachweiskatalog!$A$2:$G$21,4,FALSE),""))</f>
        <v>0</v>
      </c>
      <c r="G17" s="26" t="str">
        <f>IF(OR($E17="",$F17="",$F17=0),"",EDATE($E17,$F17))</f>
        <v/>
      </c>
      <c r="H17" s="24" t="str">
        <f>IF($G17="","",$G17-Nachweiskatalog!$B$24)</f>
        <v/>
      </c>
      <c r="I17" s="25" t="str">
        <f>IF($B17="","",IF($E17="","fehlt",IF($G17="","gültig ohne Befristung",IF($H17&lt;0,"abgelaufen",IF($H17&lt;=Nachweiskatalog!$B$25,"läuft ab","gültig")))))</f>
        <v>gültig ohne Befristung</v>
      </c>
      <c r="J17" s="13" t="s">
        <v>114</v>
      </c>
      <c r="K17" s="13" t="s">
        <v>105</v>
      </c>
      <c r="L17" s="25" t="str">
        <f>IF($B17="","",IF($C17="","Nachweis nicht im Katalog",IF(AND($D17="ja",OR($I17="fehlt",$I17="abgelaufen")),"Freischaltung nicht möglich",IF(AND($E17&lt;&gt;"",$K17=""),"Prüfvermerk fehlt","vollständig"))))</f>
        <v>vollständig</v>
      </c>
    </row>
    <row r="18" ht="13" customHeight="1" spans="1:12" x14ac:dyDescent="0.25">
      <c r="A18" s="13" t="s">
        <v>101</v>
      </c>
      <c r="B18" s="14" t="s">
        <v>36</v>
      </c>
      <c r="C18" s="25" t="str">
        <f>IF($B18="","",IFERROR(VLOOKUP($B18,Nachweiskatalog!$A$2:$G$21,2,FALSE),""))</f>
        <v>vertraglich verlangt</v>
      </c>
      <c r="D18" s="25" t="str">
        <f>IF($B18="","",IFERROR(VLOOKUP($B18,Nachweiskatalog!$A$2:$G$21,5,FALSE),""))</f>
        <v>ja</v>
      </c>
      <c r="E18" s="23">
        <v>46231</v>
      </c>
      <c r="F18" s="24">
        <f>IF($B18="","",IFERROR(VLOOKUP($B18,Nachweiskatalog!$A$2:$G$21,4,FALSE),""))</f>
        <v>12</v>
      </c>
      <c r="G18" s="26">
        <f>IF(OR($E18="",$F18="",$F18=0),"",EDATE($E18,$F18))</f>
        <v>46596</v>
      </c>
      <c r="H18" s="24">
        <f>IF($G18="","",$G18-Nachweiskatalog!$B$24)</f>
        <v>346</v>
      </c>
      <c r="I18" s="25" t="str">
        <f>IF($B18="","",IF($E18="","fehlt",IF($G18="","gültig ohne Befristung",IF($H18&lt;0,"abgelaufen",IF($H18&lt;=Nachweiskatalog!$B$25,"läuft ab","gültig")))))</f>
        <v>gültig</v>
      </c>
      <c r="J18" s="13" t="s">
        <v>114</v>
      </c>
      <c r="K18" s="13" t="s">
        <v>41</v>
      </c>
      <c r="L18" s="25" t="str">
        <f>IF($B18="","",IF($C18="","Nachweis nicht im Katalog",IF(AND($D18="ja",OR($I18="fehlt",$I18="abgelaufen")),"Freischaltung nicht möglich",IF(AND($E18&lt;&gt;"",$K18=""),"Prüfvermerk fehlt","vollständig"))))</f>
        <v>Prüfvermerk fehlt</v>
      </c>
    </row>
    <row r="19" ht="13" customHeight="1" spans="1:12" x14ac:dyDescent="0.25">
      <c r="A19" s="13" t="s">
        <v>101</v>
      </c>
      <c r="B19" s="14" t="s">
        <v>40</v>
      </c>
      <c r="C19" s="25" t="str">
        <f>IF($B19="","",IFERROR(VLOOKUP($B19,Nachweiskatalog!$A$2:$G$21,2,FALSE),""))</f>
        <v>vertraglich verlangt</v>
      </c>
      <c r="D19" s="25" t="str">
        <f>IF($B19="","",IFERROR(VLOOKUP($B19,Nachweiskatalog!$A$2:$G$21,5,FALSE),""))</f>
        <v>ja</v>
      </c>
      <c r="E19" s="23"/>
      <c r="F19" s="24">
        <f>IF($B19="","",IFERROR(VLOOKUP($B19,Nachweiskatalog!$A$2:$G$21,4,FALSE),""))</f>
        <v>12</v>
      </c>
      <c r="G19" s="26" t="str">
        <f>IF(OR($E19="",$F19="",$F19=0),"",EDATE($E19,$F19))</f>
        <v/>
      </c>
      <c r="H19" s="24" t="str">
        <f>IF($G19="","",$G19-Nachweiskatalog!$B$24)</f>
        <v/>
      </c>
      <c r="I19" s="25" t="str">
        <f>IF($B19="","",IF($E19="","fehlt",IF($G19="","gültig ohne Befristung",IF($H19&lt;0,"abgelaufen",IF($H19&lt;=Nachweiskatalog!$B$25,"läuft ab","gültig")))))</f>
        <v>fehlt</v>
      </c>
      <c r="J19" s="13" t="s">
        <v>41</v>
      </c>
      <c r="K19" s="13" t="s">
        <v>41</v>
      </c>
      <c r="L19" s="25" t="str">
        <f>IF($B19="","",IF($C19="","Nachweis nicht im Katalog",IF(AND($D19="ja",OR($I19="fehlt",$I19="abgelaufen")),"Freischaltung nicht möglich",IF(AND($E19&lt;&gt;"",$K19=""),"Prüfvermerk fehlt","vollständig"))))</f>
        <v>Freischaltung nicht möglich</v>
      </c>
    </row>
    <row r="20" ht="13" customHeight="1" spans="1:12" x14ac:dyDescent="0.25">
      <c r="A20" s="13" t="s">
        <v>101</v>
      </c>
      <c r="B20" s="14" t="s">
        <v>42</v>
      </c>
      <c r="C20" s="25" t="str">
        <f>IF($B20="","",IFERROR(VLOOKUP($B20,Nachweiskatalog!$A$2:$G$21,2,FALSE),""))</f>
        <v>vertraglich verlangt</v>
      </c>
      <c r="D20" s="25" t="str">
        <f>IF($B20="","",IFERROR(VLOOKUP($B20,Nachweiskatalog!$A$2:$G$21,5,FALSE),""))</f>
        <v>nein</v>
      </c>
      <c r="E20" s="23">
        <v>46218</v>
      </c>
      <c r="F20" s="24">
        <f>IF($B20="","",IFERROR(VLOOKUP($B20,Nachweiskatalog!$A$2:$G$21,4,FALSE),""))</f>
        <v>12</v>
      </c>
      <c r="G20" s="26">
        <f>IF(OR($E20="",$F20="",$F20=0),"",EDATE($E20,$F20))</f>
        <v>46583</v>
      </c>
      <c r="H20" s="24">
        <f>IF($G20="","",$G20-Nachweiskatalog!$B$24)</f>
        <v>333</v>
      </c>
      <c r="I20" s="25" t="str">
        <f>IF($B20="","",IF($E20="","fehlt",IF($G20="","gültig ohne Befristung",IF($H20&lt;0,"abgelaufen",IF($H20&lt;=Nachweiskatalog!$B$25,"läuft ab","gültig")))))</f>
        <v>gültig</v>
      </c>
      <c r="J20" s="13" t="s">
        <v>114</v>
      </c>
      <c r="K20" s="13" t="s">
        <v>105</v>
      </c>
      <c r="L20" s="25" t="str">
        <f>IF($B20="","",IF($C20="","Nachweis nicht im Katalog",IF(AND($D20="ja",OR($I20="fehlt",$I20="abgelaufen")),"Freischaltung nicht möglich",IF(AND($E20&lt;&gt;"",$K20=""),"Prüfvermerk fehlt","vollständig"))))</f>
        <v>vollständig</v>
      </c>
    </row>
    <row r="21" ht="13" customHeight="1" spans="1:12" x14ac:dyDescent="0.25">
      <c r="A21" s="13" t="s">
        <v>101</v>
      </c>
      <c r="B21" s="14" t="s">
        <v>45</v>
      </c>
      <c r="C21" s="25" t="str">
        <f>IF($B21="","",IFERROR(VLOOKUP($B21,Nachweiskatalog!$A$2:$G$21,2,FALSE),""))</f>
        <v>vertraglich verlangt</v>
      </c>
      <c r="D21" s="25" t="str">
        <f>IF($B21="","",IFERROR(VLOOKUP($B21,Nachweiskatalog!$A$2:$G$21,5,FALSE),""))</f>
        <v>ja</v>
      </c>
      <c r="E21" s="23"/>
      <c r="F21" s="24">
        <f>IF($B21="","",IFERROR(VLOOKUP($B21,Nachweiskatalog!$A$2:$G$21,4,FALSE),""))</f>
        <v>12</v>
      </c>
      <c r="G21" s="26" t="str">
        <f>IF(OR($E21="",$F21="",$F21=0),"",EDATE($E21,$F21))</f>
        <v/>
      </c>
      <c r="H21" s="24" t="str">
        <f>IF($G21="","",$G21-Nachweiskatalog!$B$24)</f>
        <v/>
      </c>
      <c r="I21" s="25" t="str">
        <f>IF($B21="","",IF($E21="","fehlt",IF($G21="","gültig ohne Befristung",IF($H21&lt;0,"abgelaufen",IF($H21&lt;=Nachweiskatalog!$B$25,"läuft ab","gültig")))))</f>
        <v>fehlt</v>
      </c>
      <c r="J21" s="13" t="s">
        <v>41</v>
      </c>
      <c r="K21" s="13" t="s">
        <v>41</v>
      </c>
      <c r="L21" s="25" t="str">
        <f>IF($B21="","",IF($C21="","Nachweis nicht im Katalog",IF(AND($D21="ja",OR($I21="fehlt",$I21="abgelaufen")),"Freischaltung nicht möglich",IF(AND($E21&lt;&gt;"",$K21=""),"Prüfvermerk fehlt","vollständig"))))</f>
        <v>Freischaltung nicht möglich</v>
      </c>
    </row>
    <row r="22" ht="13" customHeight="1" spans="1:12" x14ac:dyDescent="0.25">
      <c r="A22" s="13" t="s">
        <v>101</v>
      </c>
      <c r="B22" s="14" t="s">
        <v>48</v>
      </c>
      <c r="C22" s="25" t="str">
        <f>IF($B22="","",IFERROR(VLOOKUP($B22,Nachweiskatalog!$A$2:$G$21,2,FALSE),""))</f>
        <v>vertraglich verlangt</v>
      </c>
      <c r="D22" s="25" t="str">
        <f>IF($B22="","",IFERROR(VLOOKUP($B22,Nachweiskatalog!$A$2:$G$21,5,FALSE),""))</f>
        <v>nein</v>
      </c>
      <c r="E22" s="23"/>
      <c r="F22" s="24">
        <f>IF($B22="","",IFERROR(VLOOKUP($B22,Nachweiskatalog!$A$2:$G$21,4,FALSE),""))</f>
        <v>36</v>
      </c>
      <c r="G22" s="26" t="str">
        <f>IF(OR($E22="",$F22="",$F22=0),"",EDATE($E22,$F22))</f>
        <v/>
      </c>
      <c r="H22" s="24" t="str">
        <f>IF($G22="","",$G22-Nachweiskatalog!$B$24)</f>
        <v/>
      </c>
      <c r="I22" s="25" t="str">
        <f>IF($B22="","",IF($E22="","fehlt",IF($G22="","gültig ohne Befristung",IF($H22&lt;0,"abgelaufen",IF($H22&lt;=Nachweiskatalog!$B$25,"läuft ab","gültig")))))</f>
        <v>fehlt</v>
      </c>
      <c r="J22" s="13" t="s">
        <v>41</v>
      </c>
      <c r="K22" s="13" t="s">
        <v>41</v>
      </c>
      <c r="L22" s="25" t="str">
        <f>IF($B22="","",IF($C22="","Nachweis nicht im Katalog",IF(AND($D22="ja",OR($I22="fehlt",$I22="abgelaufen")),"Freischaltung nicht möglich",IF(AND($E22&lt;&gt;"",$K22=""),"Prüfvermerk fehlt","vollständig"))))</f>
        <v>vollständig</v>
      </c>
    </row>
    <row r="23" ht="13" customHeight="1" spans="1:12" x14ac:dyDescent="0.25">
      <c r="A23" s="13" t="s">
        <v>101</v>
      </c>
      <c r="B23" s="14" t="s">
        <v>51</v>
      </c>
      <c r="C23" s="25" t="str">
        <f>IF($B23="","",IFERROR(VLOOKUP($B23,Nachweiskatalog!$A$2:$G$21,2,FALSE),""))</f>
        <v>gesetzlich</v>
      </c>
      <c r="D23" s="25" t="str">
        <f>IF($B23="","",IFERROR(VLOOKUP($B23,Nachweiskatalog!$A$2:$G$21,5,FALSE),""))</f>
        <v>ja</v>
      </c>
      <c r="E23" s="23"/>
      <c r="F23" s="24">
        <f>IF($B23="","",IFERROR(VLOOKUP($B23,Nachweiskatalog!$A$2:$G$21,4,FALSE),""))</f>
        <v>12</v>
      </c>
      <c r="G23" s="26" t="str">
        <f>IF(OR($E23="",$F23="",$F23=0),"",EDATE($E23,$F23))</f>
        <v/>
      </c>
      <c r="H23" s="24" t="str">
        <f>IF($G23="","",$G23-Nachweiskatalog!$B$24)</f>
        <v/>
      </c>
      <c r="I23" s="25" t="str">
        <f>IF($B23="","",IF($E23="","fehlt",IF($G23="","gültig ohne Befristung",IF($H23&lt;0,"abgelaufen",IF($H23&lt;=Nachweiskatalog!$B$25,"läuft ab","gültig")))))</f>
        <v>fehlt</v>
      </c>
      <c r="J23" s="13" t="s">
        <v>41</v>
      </c>
      <c r="K23" s="13" t="s">
        <v>41</v>
      </c>
      <c r="L23" s="25" t="str">
        <f>IF($B23="","",IF($C23="","Nachweis nicht im Katalog",IF(AND($D23="ja",OR($I23="fehlt",$I23="abgelaufen")),"Freischaltung nicht möglich",IF(AND($E23&lt;&gt;"",$K23=""),"Prüfvermerk fehlt","vollständig"))))</f>
        <v>Freischaltung nicht möglich</v>
      </c>
    </row>
    <row r="24" ht="13" customHeight="1" spans="1:12" x14ac:dyDescent="0.25">
      <c r="A24" s="13" t="s">
        <v>101</v>
      </c>
      <c r="B24" s="14" t="s">
        <v>55</v>
      </c>
      <c r="C24" s="25" t="str">
        <f>IF($B24="","",IFERROR(VLOOKUP($B24,Nachweiskatalog!$A$2:$G$21,2,FALSE),""))</f>
        <v>gesetzlich</v>
      </c>
      <c r="D24" s="25" t="str">
        <f>IF($B24="","",IFERROR(VLOOKUP($B24,Nachweiskatalog!$A$2:$G$21,5,FALSE),""))</f>
        <v>ja</v>
      </c>
      <c r="E24" s="23"/>
      <c r="F24" s="24">
        <f>IF($B24="","",IFERROR(VLOOKUP($B24,Nachweiskatalog!$A$2:$G$21,4,FALSE),""))</f>
        <v>0</v>
      </c>
      <c r="G24" s="26" t="str">
        <f>IF(OR($E24="",$F24="",$F24=0),"",EDATE($E24,$F24))</f>
        <v/>
      </c>
      <c r="H24" s="24" t="str">
        <f>IF($G24="","",$G24-Nachweiskatalog!$B$24)</f>
        <v/>
      </c>
      <c r="I24" s="25" t="str">
        <f>IF($B24="","",IF($E24="","fehlt",IF($G24="","gültig ohne Befristung",IF($H24&lt;0,"abgelaufen",IF($H24&lt;=Nachweiskatalog!$B$25,"läuft ab","gültig")))))</f>
        <v>fehlt</v>
      </c>
      <c r="J24" s="13" t="s">
        <v>41</v>
      </c>
      <c r="K24" s="13" t="s">
        <v>41</v>
      </c>
      <c r="L24" s="25" t="str">
        <f>IF($B24="","",IF($C24="","Nachweis nicht im Katalog",IF(AND($D24="ja",OR($I24="fehlt",$I24="abgelaufen")),"Freischaltung nicht möglich",IF(AND($E24&lt;&gt;"",$K24=""),"Prüfvermerk fehlt","vollständig"))))</f>
        <v>Freischaltung nicht möglich</v>
      </c>
    </row>
    <row r="25" ht="13" customHeight="1" spans="1:12" x14ac:dyDescent="0.25">
      <c r="A25" s="13" t="s">
        <v>101</v>
      </c>
      <c r="B25" s="14" t="s">
        <v>59</v>
      </c>
      <c r="C25" s="25" t="str">
        <f>IF($B25="","",IFERROR(VLOOKUP($B25,Nachweiskatalog!$A$2:$G$21,2,FALSE),""))</f>
        <v>vertraglich verlangt</v>
      </c>
      <c r="D25" s="25" t="str">
        <f>IF($B25="","",IFERROR(VLOOKUP($B25,Nachweiskatalog!$A$2:$G$21,5,FALSE),""))</f>
        <v>ja</v>
      </c>
      <c r="E25" s="23">
        <v>46223</v>
      </c>
      <c r="F25" s="24">
        <f>IF($B25="","",IFERROR(VLOOKUP($B25,Nachweiskatalog!$A$2:$G$21,4,FALSE),""))</f>
        <v>0</v>
      </c>
      <c r="G25" s="26" t="str">
        <f>IF(OR($E25="",$F25="",$F25=0),"",EDATE($E25,$F25))</f>
        <v/>
      </c>
      <c r="H25" s="24" t="str">
        <f>IF($G25="","",$G25-Nachweiskatalog!$B$24)</f>
        <v/>
      </c>
      <c r="I25" s="25" t="str">
        <f>IF($B25="","",IF($E25="","fehlt",IF($G25="","gültig ohne Befristung",IF($H25&lt;0,"abgelaufen",IF($H25&lt;=Nachweiskatalog!$B$25,"läuft ab","gültig")))))</f>
        <v>gültig ohne Befristung</v>
      </c>
      <c r="J25" s="13" t="s">
        <v>117</v>
      </c>
      <c r="K25" s="13" t="s">
        <v>61</v>
      </c>
      <c r="L25" s="25" t="str">
        <f>IF($B25="","",IF($C25="","Nachweis nicht im Katalog",IF(AND($D25="ja",OR($I25="fehlt",$I25="abgelaufen")),"Freischaltung nicht möglich",IF(AND($E25&lt;&gt;"",$K25=""),"Prüfvermerk fehlt","vollständig"))))</f>
        <v>vollständig</v>
      </c>
    </row>
    <row r="26" ht="13" customHeight="1" spans="1:12" x14ac:dyDescent="0.25">
      <c r="A26" s="13" t="s">
        <v>101</v>
      </c>
      <c r="B26" s="14" t="s">
        <v>62</v>
      </c>
      <c r="C26" s="25" t="str">
        <f>IF($B26="","",IFERROR(VLOOKUP($B26,Nachweiskatalog!$A$2:$G$21,2,FALSE),""))</f>
        <v>vertraglich verlangt</v>
      </c>
      <c r="D26" s="25" t="str">
        <f>IF($B26="","",IFERROR(VLOOKUP($B26,Nachweiskatalog!$A$2:$G$21,5,FALSE),""))</f>
        <v>ja</v>
      </c>
      <c r="E26" s="23">
        <v>46223</v>
      </c>
      <c r="F26" s="24">
        <f>IF($B26="","",IFERROR(VLOOKUP($B26,Nachweiskatalog!$A$2:$G$21,4,FALSE),""))</f>
        <v>0</v>
      </c>
      <c r="G26" s="26" t="str">
        <f>IF(OR($E26="",$F26="",$F26=0),"",EDATE($E26,$F26))</f>
        <v/>
      </c>
      <c r="H26" s="24" t="str">
        <f>IF($G26="","",$G26-Nachweiskatalog!$B$24)</f>
        <v/>
      </c>
      <c r="I26" s="25" t="str">
        <f>IF($B26="","",IF($E26="","fehlt",IF($G26="","gültig ohne Befristung",IF($H26&lt;0,"abgelaufen",IF($H26&lt;=Nachweiskatalog!$B$25,"läuft ab","gültig")))))</f>
        <v>gültig ohne Befristung</v>
      </c>
      <c r="J26" s="13" t="s">
        <v>117</v>
      </c>
      <c r="K26" s="13" t="s">
        <v>115</v>
      </c>
      <c r="L26" s="25" t="str">
        <f>IF($B26="","",IF($C26="","Nachweis nicht im Katalog",IF(AND($D26="ja",OR($I26="fehlt",$I26="abgelaufen")),"Freischaltung nicht möglich",IF(AND($E26&lt;&gt;"",$K26=""),"Prüfvermerk fehlt","vollständig"))))</f>
        <v>vollständig</v>
      </c>
    </row>
    <row r="27" ht="13" customHeight="1" spans="1:12" x14ac:dyDescent="0.25">
      <c r="A27" s="13" t="s">
        <v>101</v>
      </c>
      <c r="B27" s="14" t="s">
        <v>64</v>
      </c>
      <c r="C27" s="25" t="str">
        <f>IF($B27="","",IFERROR(VLOOKUP($B27,Nachweiskatalog!$A$2:$G$21,2,FALSE),""))</f>
        <v>vertraglich verlangt</v>
      </c>
      <c r="D27" s="25" t="str">
        <f>IF($B27="","",IFERROR(VLOOKUP($B27,Nachweiskatalog!$A$2:$G$21,5,FALSE),""))</f>
        <v>ja</v>
      </c>
      <c r="E27" s="23"/>
      <c r="F27" s="24">
        <f>IF($B27="","",IFERROR(VLOOKUP($B27,Nachweiskatalog!$A$2:$G$21,4,FALSE),""))</f>
        <v>0</v>
      </c>
      <c r="G27" s="26" t="str">
        <f>IF(OR($E27="",$F27="",$F27=0),"",EDATE($E27,$F27))</f>
        <v/>
      </c>
      <c r="H27" s="24" t="str">
        <f>IF($G27="","",$G27-Nachweiskatalog!$B$24)</f>
        <v/>
      </c>
      <c r="I27" s="25" t="str">
        <f>IF($B27="","",IF($E27="","fehlt",IF($G27="","gültig ohne Befristung",IF($H27&lt;0,"abgelaufen",IF($H27&lt;=Nachweiskatalog!$B$25,"läuft ab","gültig")))))</f>
        <v>fehlt</v>
      </c>
      <c r="J27" s="13" t="s">
        <v>41</v>
      </c>
      <c r="K27" s="13" t="s">
        <v>41</v>
      </c>
      <c r="L27" s="25" t="str">
        <f>IF($B27="","",IF($C27="","Nachweis nicht im Katalog",IF(AND($D27="ja",OR($I27="fehlt",$I27="abgelaufen")),"Freischaltung nicht möglich",IF(AND($E27&lt;&gt;"",$K27=""),"Prüfvermerk fehlt","vollständig"))))</f>
        <v>Freischaltung nicht möglich</v>
      </c>
    </row>
    <row r="28" ht="13" customHeight="1" spans="1:12" x14ac:dyDescent="0.25">
      <c r="A28" s="13" t="s">
        <v>101</v>
      </c>
      <c r="B28" s="14" t="s">
        <v>68</v>
      </c>
      <c r="C28" s="25" t="str">
        <f>IF($B28="","",IFERROR(VLOOKUP($B28,Nachweiskatalog!$A$2:$G$21,2,FALSE),""))</f>
        <v>vertraglich verlangt</v>
      </c>
      <c r="D28" s="25" t="str">
        <f>IF($B28="","",IFERROR(VLOOKUP($B28,Nachweiskatalog!$A$2:$G$21,5,FALSE),""))</f>
        <v>nein</v>
      </c>
      <c r="E28" s="23"/>
      <c r="F28" s="24">
        <f>IF($B28="","",IFERROR(VLOOKUP($B28,Nachweiskatalog!$A$2:$G$21,4,FALSE),""))</f>
        <v>24</v>
      </c>
      <c r="G28" s="26" t="str">
        <f>IF(OR($E28="",$F28="",$F28=0),"",EDATE($E28,$F28))</f>
        <v/>
      </c>
      <c r="H28" s="24" t="str">
        <f>IF($G28="","",$G28-Nachweiskatalog!$B$24)</f>
        <v/>
      </c>
      <c r="I28" s="25" t="str">
        <f>IF($B28="","",IF($E28="","fehlt",IF($G28="","gültig ohne Befristung",IF($H28&lt;0,"abgelaufen",IF($H28&lt;=Nachweiskatalog!$B$25,"läuft ab","gültig")))))</f>
        <v>fehlt</v>
      </c>
      <c r="J28" s="13" t="s">
        <v>41</v>
      </c>
      <c r="K28" s="13" t="s">
        <v>41</v>
      </c>
      <c r="L28" s="25" t="str">
        <f>IF($B28="","",IF($C28="","Nachweis nicht im Katalog",IF(AND($D28="ja",OR($I28="fehlt",$I28="abgelaufen")),"Freischaltung nicht möglich",IF(AND($E28&lt;&gt;"",$K28=""),"Prüfvermerk fehlt","vollständig"))))</f>
        <v>vollständig</v>
      </c>
    </row>
    <row r="29" ht="13" customHeight="1" spans="1:12" x14ac:dyDescent="0.25">
      <c r="A29" s="13" t="s">
        <v>101</v>
      </c>
      <c r="B29" s="14" t="s">
        <v>70</v>
      </c>
      <c r="C29" s="25" t="str">
        <f>IF($B29="","",IFERROR(VLOOKUP($B29,Nachweiskatalog!$A$2:$G$21,2,FALSE),""))</f>
        <v>vertraglich verlangt</v>
      </c>
      <c r="D29" s="25" t="str">
        <f>IF($B29="","",IFERROR(VLOOKUP($B29,Nachweiskatalog!$A$2:$G$21,5,FALSE),""))</f>
        <v>ja</v>
      </c>
      <c r="E29" s="23"/>
      <c r="F29" s="24">
        <f>IF($B29="","",IFERROR(VLOOKUP($B29,Nachweiskatalog!$A$2:$G$21,4,FALSE),""))</f>
        <v>0</v>
      </c>
      <c r="G29" s="26" t="str">
        <f>IF(OR($E29="",$F29="",$F29=0),"",EDATE($E29,$F29))</f>
        <v/>
      </c>
      <c r="H29" s="24" t="str">
        <f>IF($G29="","",$G29-Nachweiskatalog!$B$24)</f>
        <v/>
      </c>
      <c r="I29" s="25" t="str">
        <f>IF($B29="","",IF($E29="","fehlt",IF($G29="","gültig ohne Befristung",IF($H29&lt;0,"abgelaufen",IF($H29&lt;=Nachweiskatalog!$B$25,"läuft ab","gültig")))))</f>
        <v>fehlt</v>
      </c>
      <c r="J29" s="13" t="s">
        <v>41</v>
      </c>
      <c r="K29" s="13" t="s">
        <v>41</v>
      </c>
      <c r="L29" s="25" t="str">
        <f>IF($B29="","",IF($C29="","Nachweis nicht im Katalog",IF(AND($D29="ja",OR($I29="fehlt",$I29="abgelaufen")),"Freischaltung nicht möglich",IF(AND($E29&lt;&gt;"",$K29=""),"Prüfvermerk fehlt","vollständig"))))</f>
        <v>Freischaltung nicht möglich</v>
      </c>
    </row>
    <row r="30" spans="1:12" x14ac:dyDescent="0.25">
      <c r="A30" s="13"/>
      <c r="B30" s="14"/>
      <c r="C30" s="25" t="str">
        <f>IF($B30="","",IFERROR(VLOOKUP($B30,Nachweiskatalog!$A$2:$G$21,2,FALSE),""))</f>
        <v/>
      </c>
      <c r="D30" s="25" t="str">
        <f>IF($B30="","",IFERROR(VLOOKUP($B30,Nachweiskatalog!$A$2:$G$21,5,FALSE),""))</f>
        <v/>
      </c>
      <c r="E30" s="23"/>
      <c r="F30" s="24" t="str">
        <f>IF($B30="","",IFERROR(VLOOKUP($B30,Nachweiskatalog!$A$2:$G$21,4,FALSE),""))</f>
        <v/>
      </c>
      <c r="G30" s="26" t="str">
        <f>IF(OR($E30="",$F30="",$F30=0),"",EDATE($E30,$F30))</f>
        <v/>
      </c>
      <c r="H30" s="24" t="str">
        <f>IF($G30="","",$G30-Nachweiskatalog!$B$24)</f>
        <v/>
      </c>
      <c r="I30" s="25" t="str">
        <f>IF($B30="","",IF($E30="","fehlt",IF($G30="","gültig ohne Befristung",IF($H30&lt;0,"abgelaufen",IF($H30&lt;=Nachweiskatalog!$B$25,"läuft ab","gültig")))))</f>
        <v/>
      </c>
      <c r="J30" s="13"/>
      <c r="K30" s="13"/>
      <c r="L30" s="25" t="str">
        <f>IF($B30="","",IF($C30="","Nachweis nicht im Katalog",IF(AND($D30="ja",OR($I30="fehlt",$I30="abgelaufen")),"Freischaltung nicht möglich",IF(AND($E30&lt;&gt;"",$K30=""),"Prüfvermerk fehlt","vollständig"))))</f>
        <v/>
      </c>
    </row>
    <row r="31" spans="1:12" x14ac:dyDescent="0.25">
      <c r="A31" s="13"/>
      <c r="B31" s="14"/>
      <c r="C31" s="25" t="str">
        <f>IF($B31="","",IFERROR(VLOOKUP($B31,Nachweiskatalog!$A$2:$G$21,2,FALSE),""))</f>
        <v/>
      </c>
      <c r="D31" s="25" t="str">
        <f>IF($B31="","",IFERROR(VLOOKUP($B31,Nachweiskatalog!$A$2:$G$21,5,FALSE),""))</f>
        <v/>
      </c>
      <c r="E31" s="23"/>
      <c r="F31" s="24" t="str">
        <f>IF($B31="","",IFERROR(VLOOKUP($B31,Nachweiskatalog!$A$2:$G$21,4,FALSE),""))</f>
        <v/>
      </c>
      <c r="G31" s="26" t="str">
        <f>IF(OR($E31="",$F31="",$F31=0),"",EDATE($E31,$F31))</f>
        <v/>
      </c>
      <c r="H31" s="24" t="str">
        <f>IF($G31="","",$G31-Nachweiskatalog!$B$24)</f>
        <v/>
      </c>
      <c r="I31" s="25" t="str">
        <f>IF($B31="","",IF($E31="","fehlt",IF($G31="","gültig ohne Befristung",IF($H31&lt;0,"abgelaufen",IF($H31&lt;=Nachweiskatalog!$B$25,"läuft ab","gültig")))))</f>
        <v/>
      </c>
      <c r="J31" s="13"/>
      <c r="K31" s="13"/>
      <c r="L31" s="25" t="str">
        <f>IF($B31="","",IF($C31="","Nachweis nicht im Katalog",IF(AND($D31="ja",OR($I31="fehlt",$I31="abgelaufen")),"Freischaltung nicht möglich",IF(AND($E31&lt;&gt;"",$K31=""),"Prüfvermerk fehlt","vollständig"))))</f>
        <v/>
      </c>
    </row>
    <row r="32" spans="1:12" x14ac:dyDescent="0.25">
      <c r="A32" s="13"/>
      <c r="B32" s="14"/>
      <c r="C32" s="25" t="str">
        <f>IF($B32="","",IFERROR(VLOOKUP($B32,Nachweiskatalog!$A$2:$G$21,2,FALSE),""))</f>
        <v/>
      </c>
      <c r="D32" s="25" t="str">
        <f>IF($B32="","",IFERROR(VLOOKUP($B32,Nachweiskatalog!$A$2:$G$21,5,FALSE),""))</f>
        <v/>
      </c>
      <c r="E32" s="23"/>
      <c r="F32" s="24" t="str">
        <f>IF($B32="","",IFERROR(VLOOKUP($B32,Nachweiskatalog!$A$2:$G$21,4,FALSE),""))</f>
        <v/>
      </c>
      <c r="G32" s="26" t="str">
        <f>IF(OR($E32="",$F32="",$F32=0),"",EDATE($E32,$F32))</f>
        <v/>
      </c>
      <c r="H32" s="24" t="str">
        <f>IF($G32="","",$G32-Nachweiskatalog!$B$24)</f>
        <v/>
      </c>
      <c r="I32" s="25" t="str">
        <f>IF($B32="","",IF($E32="","fehlt",IF($G32="","gültig ohne Befristung",IF($H32&lt;0,"abgelaufen",IF($H32&lt;=Nachweiskatalog!$B$25,"läuft ab","gültig")))))</f>
        <v/>
      </c>
      <c r="J32" s="13"/>
      <c r="K32" s="13"/>
      <c r="L32" s="25" t="str">
        <f>IF($B32="","",IF($C32="","Nachweis nicht im Katalog",IF(AND($D32="ja",OR($I32="fehlt",$I32="abgelaufen")),"Freischaltung nicht möglich",IF(AND($E32&lt;&gt;"",$K32=""),"Prüfvermerk fehlt","vollständig"))))</f>
        <v/>
      </c>
    </row>
    <row r="33" spans="1:12" x14ac:dyDescent="0.25">
      <c r="A33" s="13"/>
      <c r="B33" s="14"/>
      <c r="C33" s="25" t="str">
        <f>IF($B33="","",IFERROR(VLOOKUP($B33,Nachweiskatalog!$A$2:$G$21,2,FALSE),""))</f>
        <v/>
      </c>
      <c r="D33" s="25" t="str">
        <f>IF($B33="","",IFERROR(VLOOKUP($B33,Nachweiskatalog!$A$2:$G$21,5,FALSE),""))</f>
        <v/>
      </c>
      <c r="E33" s="23"/>
      <c r="F33" s="24" t="str">
        <f>IF($B33="","",IFERROR(VLOOKUP($B33,Nachweiskatalog!$A$2:$G$21,4,FALSE),""))</f>
        <v/>
      </c>
      <c r="G33" s="26" t="str">
        <f>IF(OR($E33="",$F33="",$F33=0),"",EDATE($E33,$F33))</f>
        <v/>
      </c>
      <c r="H33" s="24" t="str">
        <f>IF($G33="","",$G33-Nachweiskatalog!$B$24)</f>
        <v/>
      </c>
      <c r="I33" s="25" t="str">
        <f>IF($B33="","",IF($E33="","fehlt",IF($G33="","gültig ohne Befristung",IF($H33&lt;0,"abgelaufen",IF($H33&lt;=Nachweiskatalog!$B$25,"läuft ab","gültig")))))</f>
        <v/>
      </c>
      <c r="J33" s="13"/>
      <c r="K33" s="13"/>
      <c r="L33" s="25" t="str">
        <f>IF($B33="","",IF($C33="","Nachweis nicht im Katalog",IF(AND($D33="ja",OR($I33="fehlt",$I33="abgelaufen")),"Freischaltung nicht möglich",IF(AND($E33&lt;&gt;"",$K33=""),"Prüfvermerk fehlt","vollständig"))))</f>
        <v/>
      </c>
    </row>
    <row r="34" spans="1:12" x14ac:dyDescent="0.25">
      <c r="A34" s="13"/>
      <c r="B34" s="14"/>
      <c r="C34" s="25" t="str">
        <f>IF($B34="","",IFERROR(VLOOKUP($B34,Nachweiskatalog!$A$2:$G$21,2,FALSE),""))</f>
        <v/>
      </c>
      <c r="D34" s="25" t="str">
        <f>IF($B34="","",IFERROR(VLOOKUP($B34,Nachweiskatalog!$A$2:$G$21,5,FALSE),""))</f>
        <v/>
      </c>
      <c r="E34" s="23"/>
      <c r="F34" s="24" t="str">
        <f>IF($B34="","",IFERROR(VLOOKUP($B34,Nachweiskatalog!$A$2:$G$21,4,FALSE),""))</f>
        <v/>
      </c>
      <c r="G34" s="26" t="str">
        <f>IF(OR($E34="",$F34="",$F34=0),"",EDATE($E34,$F34))</f>
        <v/>
      </c>
      <c r="H34" s="24" t="str">
        <f>IF($G34="","",$G34-Nachweiskatalog!$B$24)</f>
        <v/>
      </c>
      <c r="I34" s="25" t="str">
        <f>IF($B34="","",IF($E34="","fehlt",IF($G34="","gültig ohne Befristung",IF($H34&lt;0,"abgelaufen",IF($H34&lt;=Nachweiskatalog!$B$25,"läuft ab","gültig")))))</f>
        <v/>
      </c>
      <c r="J34" s="13"/>
      <c r="K34" s="13"/>
      <c r="L34" s="25" t="str">
        <f>IF($B34="","",IF($C34="","Nachweis nicht im Katalog",IF(AND($D34="ja",OR($I34="fehlt",$I34="abgelaufen")),"Freischaltung nicht möglich",IF(AND($E34&lt;&gt;"",$K34=""),"Prüfvermerk fehlt","vollständig"))))</f>
        <v/>
      </c>
    </row>
    <row r="35" spans="1:12" x14ac:dyDescent="0.25">
      <c r="A35" s="13"/>
      <c r="B35" s="14"/>
      <c r="C35" s="25" t="str">
        <f>IF($B35="","",IFERROR(VLOOKUP($B35,Nachweiskatalog!$A$2:$G$21,2,FALSE),""))</f>
        <v/>
      </c>
      <c r="D35" s="25" t="str">
        <f>IF($B35="","",IFERROR(VLOOKUP($B35,Nachweiskatalog!$A$2:$G$21,5,FALSE),""))</f>
        <v/>
      </c>
      <c r="E35" s="23"/>
      <c r="F35" s="24" t="str">
        <f>IF($B35="","",IFERROR(VLOOKUP($B35,Nachweiskatalog!$A$2:$G$21,4,FALSE),""))</f>
        <v/>
      </c>
      <c r="G35" s="26" t="str">
        <f>IF(OR($E35="",$F35="",$F35=0),"",EDATE($E35,$F35))</f>
        <v/>
      </c>
      <c r="H35" s="24" t="str">
        <f>IF($G35="","",$G35-Nachweiskatalog!$B$24)</f>
        <v/>
      </c>
      <c r="I35" s="25" t="str">
        <f>IF($B35="","",IF($E35="","fehlt",IF($G35="","gültig ohne Befristung",IF($H35&lt;0,"abgelaufen",IF($H35&lt;=Nachweiskatalog!$B$25,"läuft ab","gültig")))))</f>
        <v/>
      </c>
      <c r="J35" s="13"/>
      <c r="K35" s="13"/>
      <c r="L35" s="25" t="str">
        <f>IF($B35="","",IF($C35="","Nachweis nicht im Katalog",IF(AND($D35="ja",OR($I35="fehlt",$I35="abgelaufen")),"Freischaltung nicht möglich",IF(AND($E35&lt;&gt;"",$K35=""),"Prüfvermerk fehlt","vollständig"))))</f>
        <v/>
      </c>
    </row>
    <row r="36" spans="1:12" x14ac:dyDescent="0.25">
      <c r="A36" s="13"/>
      <c r="B36" s="14"/>
      <c r="C36" s="25" t="str">
        <f>IF($B36="","",IFERROR(VLOOKUP($B36,Nachweiskatalog!$A$2:$G$21,2,FALSE),""))</f>
        <v/>
      </c>
      <c r="D36" s="25" t="str">
        <f>IF($B36="","",IFERROR(VLOOKUP($B36,Nachweiskatalog!$A$2:$G$21,5,FALSE),""))</f>
        <v/>
      </c>
      <c r="E36" s="23"/>
      <c r="F36" s="24" t="str">
        <f>IF($B36="","",IFERROR(VLOOKUP($B36,Nachweiskatalog!$A$2:$G$21,4,FALSE),""))</f>
        <v/>
      </c>
      <c r="G36" s="26" t="str">
        <f>IF(OR($E36="",$F36="",$F36=0),"",EDATE($E36,$F36))</f>
        <v/>
      </c>
      <c r="H36" s="24" t="str">
        <f>IF($G36="","",$G36-Nachweiskatalog!$B$24)</f>
        <v/>
      </c>
      <c r="I36" s="25" t="str">
        <f>IF($B36="","",IF($E36="","fehlt",IF($G36="","gültig ohne Befristung",IF($H36&lt;0,"abgelaufen",IF($H36&lt;=Nachweiskatalog!$B$25,"läuft ab","gültig")))))</f>
        <v/>
      </c>
      <c r="J36" s="13"/>
      <c r="K36" s="13"/>
      <c r="L36" s="25" t="str">
        <f>IF($B36="","",IF($C36="","Nachweis nicht im Katalog",IF(AND($D36="ja",OR($I36="fehlt",$I36="abgelaufen")),"Freischaltung nicht möglich",IF(AND($E36&lt;&gt;"",$K36=""),"Prüfvermerk fehlt","vollständig"))))</f>
        <v/>
      </c>
    </row>
    <row r="37" spans="1:12" x14ac:dyDescent="0.25">
      <c r="A37" s="13"/>
      <c r="B37" s="14"/>
      <c r="C37" s="25" t="str">
        <f>IF($B37="","",IFERROR(VLOOKUP($B37,Nachweiskatalog!$A$2:$G$21,2,FALSE),""))</f>
        <v/>
      </c>
      <c r="D37" s="25" t="str">
        <f>IF($B37="","",IFERROR(VLOOKUP($B37,Nachweiskatalog!$A$2:$G$21,5,FALSE),""))</f>
        <v/>
      </c>
      <c r="E37" s="23"/>
      <c r="F37" s="24" t="str">
        <f>IF($B37="","",IFERROR(VLOOKUP($B37,Nachweiskatalog!$A$2:$G$21,4,FALSE),""))</f>
        <v/>
      </c>
      <c r="G37" s="26" t="str">
        <f>IF(OR($E37="",$F37="",$F37=0),"",EDATE($E37,$F37))</f>
        <v/>
      </c>
      <c r="H37" s="24" t="str">
        <f>IF($G37="","",$G37-Nachweiskatalog!$B$24)</f>
        <v/>
      </c>
      <c r="I37" s="25" t="str">
        <f>IF($B37="","",IF($E37="","fehlt",IF($G37="","gültig ohne Befristung",IF($H37&lt;0,"abgelaufen",IF($H37&lt;=Nachweiskatalog!$B$25,"läuft ab","gültig")))))</f>
        <v/>
      </c>
      <c r="J37" s="13"/>
      <c r="K37" s="13"/>
      <c r="L37" s="25" t="str">
        <f>IF($B37="","",IF($C37="","Nachweis nicht im Katalog",IF(AND($D37="ja",OR($I37="fehlt",$I37="abgelaufen")),"Freischaltung nicht möglich",IF(AND($E37&lt;&gt;"",$K37=""),"Prüfvermerk fehlt","vollständig"))))</f>
        <v/>
      </c>
    </row>
    <row r="38" spans="1:12" x14ac:dyDescent="0.25">
      <c r="A38" s="13"/>
      <c r="B38" s="14"/>
      <c r="C38" s="25" t="str">
        <f>IF($B38="","",IFERROR(VLOOKUP($B38,Nachweiskatalog!$A$2:$G$21,2,FALSE),""))</f>
        <v/>
      </c>
      <c r="D38" s="25" t="str">
        <f>IF($B38="","",IFERROR(VLOOKUP($B38,Nachweiskatalog!$A$2:$G$21,5,FALSE),""))</f>
        <v/>
      </c>
      <c r="E38" s="23"/>
      <c r="F38" s="24" t="str">
        <f>IF($B38="","",IFERROR(VLOOKUP($B38,Nachweiskatalog!$A$2:$G$21,4,FALSE),""))</f>
        <v/>
      </c>
      <c r="G38" s="26" t="str">
        <f>IF(OR($E38="",$F38="",$F38=0),"",EDATE($E38,$F38))</f>
        <v/>
      </c>
      <c r="H38" s="24" t="str">
        <f>IF($G38="","",$G38-Nachweiskatalog!$B$24)</f>
        <v/>
      </c>
      <c r="I38" s="25" t="str">
        <f>IF($B38="","",IF($E38="","fehlt",IF($G38="","gültig ohne Befristung",IF($H38&lt;0,"abgelaufen",IF($H38&lt;=Nachweiskatalog!$B$25,"läuft ab","gültig")))))</f>
        <v/>
      </c>
      <c r="J38" s="13"/>
      <c r="K38" s="13"/>
      <c r="L38" s="25" t="str">
        <f>IF($B38="","",IF($C38="","Nachweis nicht im Katalog",IF(AND($D38="ja",OR($I38="fehlt",$I38="abgelaufen")),"Freischaltung nicht möglich",IF(AND($E38&lt;&gt;"",$K38=""),"Prüfvermerk fehlt","vollständig"))))</f>
        <v/>
      </c>
    </row>
    <row r="39" spans="1:12" x14ac:dyDescent="0.25">
      <c r="A39" s="13"/>
      <c r="B39" s="14"/>
      <c r="C39" s="25" t="str">
        <f>IF($B39="","",IFERROR(VLOOKUP($B39,Nachweiskatalog!$A$2:$G$21,2,FALSE),""))</f>
        <v/>
      </c>
      <c r="D39" s="25" t="str">
        <f>IF($B39="","",IFERROR(VLOOKUP($B39,Nachweiskatalog!$A$2:$G$21,5,FALSE),""))</f>
        <v/>
      </c>
      <c r="E39" s="23"/>
      <c r="F39" s="24" t="str">
        <f>IF($B39="","",IFERROR(VLOOKUP($B39,Nachweiskatalog!$A$2:$G$21,4,FALSE),""))</f>
        <v/>
      </c>
      <c r="G39" s="26" t="str">
        <f>IF(OR($E39="",$F39="",$F39=0),"",EDATE($E39,$F39))</f>
        <v/>
      </c>
      <c r="H39" s="24" t="str">
        <f>IF($G39="","",$G39-Nachweiskatalog!$B$24)</f>
        <v/>
      </c>
      <c r="I39" s="25" t="str">
        <f>IF($B39="","",IF($E39="","fehlt",IF($G39="","gültig ohne Befristung",IF($H39&lt;0,"abgelaufen",IF($H39&lt;=Nachweiskatalog!$B$25,"läuft ab","gültig")))))</f>
        <v/>
      </c>
      <c r="J39" s="13"/>
      <c r="K39" s="13"/>
      <c r="L39" s="25" t="str">
        <f>IF($B39="","",IF($C39="","Nachweis nicht im Katalog",IF(AND($D39="ja",OR($I39="fehlt",$I39="abgelaufen")),"Freischaltung nicht möglich",IF(AND($E39&lt;&gt;"",$K39=""),"Prüfvermerk fehlt","vollständig"))))</f>
        <v/>
      </c>
    </row>
    <row r="40" spans="1:12" x14ac:dyDescent="0.25">
      <c r="A40" s="13"/>
      <c r="B40" s="14"/>
      <c r="C40" s="25" t="str">
        <f>IF($B40="","",IFERROR(VLOOKUP($B40,Nachweiskatalog!$A$2:$G$21,2,FALSE),""))</f>
        <v/>
      </c>
      <c r="D40" s="25" t="str">
        <f>IF($B40="","",IFERROR(VLOOKUP($B40,Nachweiskatalog!$A$2:$G$21,5,FALSE),""))</f>
        <v/>
      </c>
      <c r="E40" s="23"/>
      <c r="F40" s="24" t="str">
        <f>IF($B40="","",IFERROR(VLOOKUP($B40,Nachweiskatalog!$A$2:$G$21,4,FALSE),""))</f>
        <v/>
      </c>
      <c r="G40" s="26" t="str">
        <f>IF(OR($E40="",$F40="",$F40=0),"",EDATE($E40,$F40))</f>
        <v/>
      </c>
      <c r="H40" s="24" t="str">
        <f>IF($G40="","",$G40-Nachweiskatalog!$B$24)</f>
        <v/>
      </c>
      <c r="I40" s="25" t="str">
        <f>IF($B40="","",IF($E40="","fehlt",IF($G40="","gültig ohne Befristung",IF($H40&lt;0,"abgelaufen",IF($H40&lt;=Nachweiskatalog!$B$25,"läuft ab","gültig")))))</f>
        <v/>
      </c>
      <c r="J40" s="13"/>
      <c r="K40" s="13"/>
      <c r="L40" s="25" t="str">
        <f>IF($B40="","",IF($C40="","Nachweis nicht im Katalog",IF(AND($D40="ja",OR($I40="fehlt",$I40="abgelaufen")),"Freischaltung nicht möglich",IF(AND($E40&lt;&gt;"",$K40=""),"Prüfvermerk fehlt","vollständig"))))</f>
        <v/>
      </c>
    </row>
    <row r="41" spans="1:12" x14ac:dyDescent="0.25">
      <c r="A41" s="13"/>
      <c r="B41" s="14"/>
      <c r="C41" s="25" t="str">
        <f>IF($B41="","",IFERROR(VLOOKUP($B41,Nachweiskatalog!$A$2:$G$21,2,FALSE),""))</f>
        <v/>
      </c>
      <c r="D41" s="25" t="str">
        <f>IF($B41="","",IFERROR(VLOOKUP($B41,Nachweiskatalog!$A$2:$G$21,5,FALSE),""))</f>
        <v/>
      </c>
      <c r="E41" s="23"/>
      <c r="F41" s="24" t="str">
        <f>IF($B41="","",IFERROR(VLOOKUP($B41,Nachweiskatalog!$A$2:$G$21,4,FALSE),""))</f>
        <v/>
      </c>
      <c r="G41" s="26" t="str">
        <f>IF(OR($E41="",$F41="",$F41=0),"",EDATE($E41,$F41))</f>
        <v/>
      </c>
      <c r="H41" s="24" t="str">
        <f>IF($G41="","",$G41-Nachweiskatalog!$B$24)</f>
        <v/>
      </c>
      <c r="I41" s="25" t="str">
        <f>IF($B41="","",IF($E41="","fehlt",IF($G41="","gültig ohne Befristung",IF($H41&lt;0,"abgelaufen",IF($H41&lt;=Nachweiskatalog!$B$25,"läuft ab","gültig")))))</f>
        <v/>
      </c>
      <c r="J41" s="13"/>
      <c r="K41" s="13"/>
      <c r="L41" s="25" t="str">
        <f>IF($B41="","",IF($C41="","Nachweis nicht im Katalog",IF(AND($D41="ja",OR($I41="fehlt",$I41="abgelaufen")),"Freischaltung nicht möglich",IF(AND($E41&lt;&gt;"",$K41=""),"Prüfvermerk fehlt","vollständig"))))</f>
        <v/>
      </c>
    </row>
    <row r="43" ht="34" customHeight="1" spans="1:9" x14ac:dyDescent="0.25">
      <c r="A43" s="7"/>
      <c r="B43" s="7"/>
      <c r="C43" s="20" t="s">
        <v>118</v>
      </c>
      <c r="D43" s="20"/>
      <c r="E43" s="20"/>
      <c r="F43" s="20"/>
      <c r="G43" s="20"/>
      <c r="H43" s="20"/>
      <c r="I43" s="20"/>
    </row>
  </sheetData>
  <sheetProtection sheet="1" insertRows="0" deleteRows="0" sort="0" autoFilter="0"/>
  <autoFilter ref="A1:L1"/>
  <mergeCells count="1">
    <mergeCell ref="C43:I43"/>
  </mergeCells>
  <pageMargins left="0.6" right="0.4" top="0.6" bottom="0.6" header="0.3" footer="0.3"/>
  <pageSetup paperSize="9" orientation="landscape" horizontalDpi="4294967295" verticalDpi="4294967295" scale="62" fitToWidth="1" fitToHeigh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style="1" customWidth="1"/>
    <col min="2" max="2" width="56" style="1" customWidth="1"/>
    <col min="3" max="3" width="22" style="1" customWidth="1"/>
    <col min="4" max="4" width="40" style="1" customWidth="1"/>
    <col min="5" max="5" width="13" style="1" customWidth="1"/>
    <col min="6" max="6" width="13" style="21" customWidth="1"/>
    <col min="7" max="7" width="18" style="1" customWidth="1"/>
    <col min="8" max="8" width="28" style="1" customWidth="1"/>
  </cols>
  <sheetData>
    <row r="1" ht="44" customHeight="1" spans="1:8" x14ac:dyDescent="0.25">
      <c r="A1" s="10" t="s">
        <v>119</v>
      </c>
      <c r="B1" s="10" t="s">
        <v>120</v>
      </c>
      <c r="C1" s="10" t="s">
        <v>121</v>
      </c>
      <c r="D1" s="10" t="s">
        <v>122</v>
      </c>
      <c r="E1" s="10" t="s">
        <v>24</v>
      </c>
      <c r="F1" s="22" t="s">
        <v>123</v>
      </c>
      <c r="G1" s="10" t="s">
        <v>93</v>
      </c>
      <c r="H1" s="10" t="s">
        <v>94</v>
      </c>
    </row>
    <row r="2" ht="23.5" customHeight="1" spans="1:8" x14ac:dyDescent="0.25">
      <c r="A2" s="13" t="s">
        <v>124</v>
      </c>
      <c r="B2" s="14" t="s">
        <v>125</v>
      </c>
      <c r="C2" s="13" t="s">
        <v>61</v>
      </c>
      <c r="D2" s="14" t="s">
        <v>126</v>
      </c>
      <c r="E2" s="13" t="s">
        <v>30</v>
      </c>
      <c r="F2" s="23"/>
      <c r="G2" s="25" t="str">
        <f>IF($B2="","",IF($F2&lt;&gt;"","erledigt",IF($E2="ja","offen — blockiert","offen")))</f>
        <v>offen — blockiert</v>
      </c>
      <c r="H2" s="13"/>
    </row>
    <row r="3" ht="13" customHeight="1" spans="1:8" x14ac:dyDescent="0.25">
      <c r="A3" s="13" t="s">
        <v>124</v>
      </c>
      <c r="B3" s="14" t="s">
        <v>127</v>
      </c>
      <c r="C3" s="13" t="s">
        <v>31</v>
      </c>
      <c r="D3" s="14" t="s">
        <v>128</v>
      </c>
      <c r="E3" s="13" t="s">
        <v>30</v>
      </c>
      <c r="F3" s="23"/>
      <c r="G3" s="25" t="str">
        <f>IF($B3="","",IF($F3&lt;&gt;"","erledigt",IF($E3="ja","offen — blockiert","offen")))</f>
        <v>offen — blockiert</v>
      </c>
      <c r="H3" s="13"/>
    </row>
    <row r="4" ht="13" customHeight="1" spans="1:8" x14ac:dyDescent="0.25">
      <c r="A4" s="13" t="s">
        <v>129</v>
      </c>
      <c r="B4" s="14" t="s">
        <v>51</v>
      </c>
      <c r="C4" s="13" t="s">
        <v>53</v>
      </c>
      <c r="D4" s="14" t="s">
        <v>130</v>
      </c>
      <c r="E4" s="13" t="s">
        <v>30</v>
      </c>
      <c r="F4" s="23"/>
      <c r="G4" s="25" t="str">
        <f>IF($B4="","",IF($F4&lt;&gt;"","erledigt",IF($E4="ja","offen — blockiert","offen")))</f>
        <v>offen — blockiert</v>
      </c>
      <c r="H4" s="13"/>
    </row>
    <row r="5" ht="13" customHeight="1" spans="1:8" x14ac:dyDescent="0.25">
      <c r="A5" s="13" t="s">
        <v>131</v>
      </c>
      <c r="B5" s="14" t="s">
        <v>132</v>
      </c>
      <c r="C5" s="13" t="s">
        <v>49</v>
      </c>
      <c r="D5" s="14" t="s">
        <v>133</v>
      </c>
      <c r="E5" s="13" t="s">
        <v>43</v>
      </c>
      <c r="F5" s="23"/>
      <c r="G5" s="25" t="str">
        <f>IF($B5="","",IF($F5&lt;&gt;"","erledigt",IF($E5="ja","offen — blockiert","offen")))</f>
        <v>offen</v>
      </c>
      <c r="H5" s="13"/>
    </row>
    <row r="6" ht="23.5" customHeight="1" spans="1:8" x14ac:dyDescent="0.25">
      <c r="A6" s="13" t="s">
        <v>134</v>
      </c>
      <c r="B6" s="14" t="s">
        <v>135</v>
      </c>
      <c r="C6" s="13" t="s">
        <v>49</v>
      </c>
      <c r="D6" s="14" t="s">
        <v>133</v>
      </c>
      <c r="E6" s="13" t="s">
        <v>43</v>
      </c>
      <c r="F6" s="23"/>
      <c r="G6" s="25" t="str">
        <f>IF($B6="","",IF($F6&lt;&gt;"","erledigt",IF($E6="ja","offen — blockiert","offen")))</f>
        <v>offen</v>
      </c>
      <c r="H6" s="13"/>
    </row>
    <row r="7" ht="23.5" customHeight="1" spans="1:8" x14ac:dyDescent="0.25">
      <c r="A7" s="13" t="s">
        <v>136</v>
      </c>
      <c r="B7" s="14" t="s">
        <v>137</v>
      </c>
      <c r="C7" s="13" t="s">
        <v>72</v>
      </c>
      <c r="D7" s="14" t="s">
        <v>138</v>
      </c>
      <c r="E7" s="13" t="s">
        <v>30</v>
      </c>
      <c r="F7" s="23"/>
      <c r="G7" s="25" t="str">
        <f>IF($B7="","",IF($F7&lt;&gt;"","erledigt",IF($E7="ja","offen — blockiert","offen")))</f>
        <v>offen — blockiert</v>
      </c>
      <c r="H7" s="13"/>
    </row>
    <row r="8" ht="13" customHeight="1" spans="1:8" x14ac:dyDescent="0.25">
      <c r="A8" s="13" t="s">
        <v>139</v>
      </c>
      <c r="B8" s="14" t="s">
        <v>140</v>
      </c>
      <c r="C8" s="13" t="s">
        <v>49</v>
      </c>
      <c r="D8" s="14" t="s">
        <v>141</v>
      </c>
      <c r="E8" s="13" t="s">
        <v>43</v>
      </c>
      <c r="F8" s="23"/>
      <c r="G8" s="25" t="str">
        <f>IF($B8="","",IF($F8&lt;&gt;"","erledigt",IF($E8="ja","offen — blockiert","offen")))</f>
        <v>offen</v>
      </c>
      <c r="H8" s="13"/>
    </row>
    <row r="9" ht="13" customHeight="1" spans="1:8" x14ac:dyDescent="0.25">
      <c r="A9" s="13" t="s">
        <v>139</v>
      </c>
      <c r="B9" s="14" t="s">
        <v>142</v>
      </c>
      <c r="C9" s="13" t="s">
        <v>49</v>
      </c>
      <c r="D9" s="14" t="s">
        <v>143</v>
      </c>
      <c r="E9" s="13" t="s">
        <v>30</v>
      </c>
      <c r="F9" s="23"/>
      <c r="G9" s="25" t="str">
        <f>IF($B9="","",IF($F9&lt;&gt;"","erledigt",IF($E9="ja","offen — blockiert","offen")))</f>
        <v>offen — blockiert</v>
      </c>
      <c r="H9" s="13"/>
    </row>
    <row r="10" ht="13" customHeight="1" spans="1:8" x14ac:dyDescent="0.25">
      <c r="A10" s="13" t="s">
        <v>144</v>
      </c>
      <c r="B10" s="14" t="s">
        <v>145</v>
      </c>
      <c r="C10" s="13" t="s">
        <v>66</v>
      </c>
      <c r="D10" s="14" t="s">
        <v>146</v>
      </c>
      <c r="E10" s="13" t="s">
        <v>43</v>
      </c>
      <c r="F10" s="23"/>
      <c r="G10" s="25" t="str">
        <f>IF($B10="","",IF($F10&lt;&gt;"","erledigt",IF($E10="ja","offen — blockiert","offen")))</f>
        <v>offen</v>
      </c>
      <c r="H10" s="13"/>
    </row>
    <row r="11" ht="13" customHeight="1" spans="1:8" x14ac:dyDescent="0.25">
      <c r="A11" s="13" t="s">
        <v>147</v>
      </c>
      <c r="B11" s="14" t="s">
        <v>148</v>
      </c>
      <c r="C11" s="13" t="s">
        <v>49</v>
      </c>
      <c r="D11" s="14" t="s">
        <v>149</v>
      </c>
      <c r="E11" s="13" t="s">
        <v>43</v>
      </c>
      <c r="F11" s="23"/>
      <c r="G11" s="25" t="str">
        <f>IF($B11="","",IF($F11&lt;&gt;"","erledigt",IF($E11="ja","offen — blockiert","offen")))</f>
        <v>offen</v>
      </c>
      <c r="H11" s="13"/>
    </row>
    <row r="12" ht="13" customHeight="1" spans="1:8" x14ac:dyDescent="0.25">
      <c r="A12" s="13" t="s">
        <v>147</v>
      </c>
      <c r="B12" s="14" t="s">
        <v>150</v>
      </c>
      <c r="C12" s="13" t="s">
        <v>49</v>
      </c>
      <c r="D12" s="14" t="s">
        <v>151</v>
      </c>
      <c r="E12" s="13" t="s">
        <v>43</v>
      </c>
      <c r="F12" s="23"/>
      <c r="G12" s="25" t="str">
        <f>IF($B12="","",IF($F12&lt;&gt;"","erledigt",IF($E12="ja","offen — blockiert","offen")))</f>
        <v>offen</v>
      </c>
      <c r="H12" s="13"/>
    </row>
    <row r="13" ht="13" customHeight="1" spans="1:8" x14ac:dyDescent="0.25">
      <c r="A13" s="13" t="s">
        <v>152</v>
      </c>
      <c r="B13" s="14" t="s">
        <v>153</v>
      </c>
      <c r="C13" s="13" t="s">
        <v>31</v>
      </c>
      <c r="D13" s="14" t="s">
        <v>154</v>
      </c>
      <c r="E13" s="13" t="s">
        <v>43</v>
      </c>
      <c r="F13" s="23"/>
      <c r="G13" s="25" t="str">
        <f>IF($B13="","",IF($F13&lt;&gt;"","erledigt",IF($E13="ja","offen — blockiert","offen")))</f>
        <v>offen</v>
      </c>
      <c r="H13" s="13"/>
    </row>
    <row r="14" spans="1:8" x14ac:dyDescent="0.25">
      <c r="A14" s="13"/>
      <c r="B14" s="14"/>
      <c r="C14" s="13"/>
      <c r="D14" s="14"/>
      <c r="E14" s="13"/>
      <c r="F14" s="23"/>
      <c r="G14" s="25" t="str">
        <f>IF($B14="","",IF($F14&lt;&gt;"","erledigt",IF($E14="ja","offen — blockiert","offen")))</f>
        <v/>
      </c>
      <c r="H14" s="13"/>
    </row>
    <row r="15" spans="1:8" x14ac:dyDescent="0.25">
      <c r="A15" s="13"/>
      <c r="B15" s="14"/>
      <c r="C15" s="13"/>
      <c r="D15" s="14"/>
      <c r="E15" s="13"/>
      <c r="F15" s="23"/>
      <c r="G15" s="25" t="str">
        <f>IF($B15="","",IF($F15&lt;&gt;"","erledigt",IF($E15="ja","offen — blockiert","offen")))</f>
        <v/>
      </c>
      <c r="H15" s="13"/>
    </row>
    <row r="16" spans="1:8" x14ac:dyDescent="0.25">
      <c r="A16" s="13"/>
      <c r="B16" s="14"/>
      <c r="C16" s="13"/>
      <c r="D16" s="14"/>
      <c r="E16" s="13"/>
      <c r="F16" s="23"/>
      <c r="G16" s="25" t="str">
        <f>IF($B16="","",IF($F16&lt;&gt;"","erledigt",IF($E16="ja","offen — blockiert","offen")))</f>
        <v/>
      </c>
      <c r="H16" s="13"/>
    </row>
    <row r="17" spans="1:8" x14ac:dyDescent="0.25">
      <c r="A17" s="13"/>
      <c r="B17" s="14"/>
      <c r="C17" s="13"/>
      <c r="D17" s="14"/>
      <c r="E17" s="13"/>
      <c r="F17" s="23"/>
      <c r="G17" s="25" t="str">
        <f>IF($B17="","",IF($F17&lt;&gt;"","erledigt",IF($E17="ja","offen — blockiert","offen")))</f>
        <v/>
      </c>
      <c r="H17" s="13"/>
    </row>
    <row r="18" spans="1:8" x14ac:dyDescent="0.25">
      <c r="A18" s="13"/>
      <c r="B18" s="14"/>
      <c r="C18" s="13"/>
      <c r="D18" s="14"/>
      <c r="E18" s="13"/>
      <c r="F18" s="23"/>
      <c r="G18" s="25" t="str">
        <f>IF($B18="","",IF($F18&lt;&gt;"","erledigt",IF($E18="ja","offen — blockiert","offen")))</f>
        <v/>
      </c>
      <c r="H18" s="13"/>
    </row>
    <row r="19" spans="1:8" x14ac:dyDescent="0.25">
      <c r="A19" s="13"/>
      <c r="B19" s="14"/>
      <c r="C19" s="13"/>
      <c r="D19" s="14"/>
      <c r="E19" s="13"/>
      <c r="F19" s="23"/>
      <c r="G19" s="25" t="str">
        <f>IF($B19="","",IF($F19&lt;&gt;"","erledigt",IF($E19="ja","offen — blockiert","offen")))</f>
        <v/>
      </c>
      <c r="H19" s="13"/>
    </row>
    <row r="21" ht="23.5" customHeight="1" spans="1:8" x14ac:dyDescent="0.25">
      <c r="A21" s="20" t="s">
        <v>155</v>
      </c>
      <c r="B21" s="20"/>
      <c r="C21" s="20"/>
      <c r="D21" s="20"/>
      <c r="E21" s="20"/>
      <c r="F21" s="20"/>
      <c r="G21" s="20"/>
      <c r="H21" s="20"/>
    </row>
  </sheetData>
  <sheetProtection sheet="1" insertRows="0" deleteRows="0" sort="0" autoFilter="0"/>
  <autoFilter ref="A1:H1"/>
  <mergeCells count="1">
    <mergeCell ref="A21:H21"/>
  </mergeCells>
  <dataValidations count="2">
    <dataValidation type="list" showErrorMessage="1" errorTitle="Nicht in der Liste" error="Zulässig sind: ja, nein" sqref="E10:E19">
      <formula1>"ja,nein"</formula1>
    </dataValidation>
    <dataValidation type="list" showErrorMessage="1" errorTitle="Nicht in der Liste" error="Zulässig sind: ja, nein" sqref="E2:E19">
      <formula1>"ja,nein"</formula1>
    </dataValidation>
  </dataValidations>
  <pageMargins left="0.6" right="0.4" top="0.6" bottom="0.6" header="0.3" footer="0.3"/>
  <pageSetup paperSize="9"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Deckblatt</vt:lpstr>
      <vt:lpstr>Nachweiskatalog</vt:lpstr>
      <vt:lpstr>Partner</vt:lpstr>
      <vt:lpstr>Nachweise</vt:lpstr>
      <vt:lpstr>Einarbeitungsplan</vt:lpstr>
    </vt:vector>
  </TitlesOfParts>
  <Company>MyInvest Pro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MyInvest Pro</dc:creator>
  <dc:title>Onboarding-Tracker Vertriebspartner</dc:title>
  <dc:subject/>
  <dc:description/>
  <cp:keywords/>
  <cp:category/>
  <cp:lastModifiedBy>MyInvest Pro</cp:lastModifiedBy>
  <dcterms:created xsi:type="dcterms:W3CDTF">2026-08-16T00:00:00Z</dcterms:created>
  <dcterms:modified xsi:type="dcterms:W3CDTF">2026-08-16T00:00:00Z</dcterms:modified>
</cp:coreProperties>
</file>